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N22" i="1" l="1"/>
  <c r="H22" i="1"/>
  <c r="AJ20" i="1"/>
  <c r="AM19" i="1"/>
  <c r="AL19" i="1"/>
  <c r="AK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Q19" i="1"/>
  <c r="Q21" i="1" s="1"/>
  <c r="O19" i="1"/>
  <c r="N19" i="1"/>
  <c r="P19" i="1" s="1"/>
  <c r="M19" i="1"/>
  <c r="L19" i="1"/>
  <c r="J19" i="1"/>
  <c r="J22" i="1" s="1"/>
  <c r="I19" i="1"/>
  <c r="H19" i="1"/>
  <c r="H21" i="1" s="1"/>
  <c r="F19" i="1"/>
  <c r="F22" i="1" s="1"/>
  <c r="D19" i="1"/>
  <c r="D21" i="1" s="1"/>
  <c r="AJ18" i="1"/>
  <c r="V18" i="1"/>
  <c r="R18" i="1"/>
  <c r="T18" i="1" s="1"/>
  <c r="P18" i="1"/>
  <c r="M18" i="1"/>
  <c r="K18" i="1"/>
  <c r="I18" i="1"/>
  <c r="G18" i="1"/>
  <c r="E18" i="1"/>
  <c r="B18" i="1"/>
  <c r="C18" i="1" s="1"/>
  <c r="AJ17" i="1"/>
  <c r="V17" i="1"/>
  <c r="T17" i="1"/>
  <c r="S17" i="1"/>
  <c r="R17" i="1"/>
  <c r="P17" i="1"/>
  <c r="M17" i="1"/>
  <c r="K17" i="1"/>
  <c r="I17" i="1"/>
  <c r="G17" i="1"/>
  <c r="E17" i="1"/>
  <c r="C17" i="1"/>
  <c r="B17" i="1"/>
  <c r="AJ16" i="1"/>
  <c r="V16" i="1"/>
  <c r="T16" i="1"/>
  <c r="R16" i="1"/>
  <c r="S16" i="1" s="1"/>
  <c r="P16" i="1"/>
  <c r="M16" i="1"/>
  <c r="K16" i="1"/>
  <c r="I16" i="1"/>
  <c r="G16" i="1"/>
  <c r="E16" i="1"/>
  <c r="B16" i="1"/>
  <c r="C16" i="1" s="1"/>
  <c r="AJ15" i="1"/>
  <c r="V15" i="1"/>
  <c r="R15" i="1"/>
  <c r="T15" i="1" s="1"/>
  <c r="P15" i="1"/>
  <c r="M15" i="1"/>
  <c r="K15" i="1"/>
  <c r="I15" i="1"/>
  <c r="G15" i="1"/>
  <c r="E15" i="1"/>
  <c r="B15" i="1"/>
  <c r="C15" i="1" s="1"/>
  <c r="AJ14" i="1"/>
  <c r="V14" i="1"/>
  <c r="R14" i="1"/>
  <c r="S14" i="1" s="1"/>
  <c r="P14" i="1"/>
  <c r="M14" i="1"/>
  <c r="K14" i="1"/>
  <c r="I14" i="1"/>
  <c r="G14" i="1"/>
  <c r="E14" i="1"/>
  <c r="B14" i="1"/>
  <c r="C14" i="1" s="1"/>
  <c r="AJ13" i="1"/>
  <c r="V13" i="1"/>
  <c r="T13" i="1"/>
  <c r="S13" i="1"/>
  <c r="R13" i="1"/>
  <c r="P13" i="1"/>
  <c r="M13" i="1"/>
  <c r="K13" i="1"/>
  <c r="I13" i="1"/>
  <c r="G13" i="1"/>
  <c r="E13" i="1"/>
  <c r="C13" i="1"/>
  <c r="B13" i="1"/>
  <c r="AJ12" i="1"/>
  <c r="V12" i="1"/>
  <c r="T12" i="1"/>
  <c r="R12" i="1"/>
  <c r="S12" i="1" s="1"/>
  <c r="P12" i="1"/>
  <c r="M12" i="1"/>
  <c r="K12" i="1"/>
  <c r="I12" i="1"/>
  <c r="G12" i="1"/>
  <c r="E12" i="1"/>
  <c r="B12" i="1"/>
  <c r="C12" i="1" s="1"/>
  <c r="AJ11" i="1"/>
  <c r="V11" i="1"/>
  <c r="R11" i="1"/>
  <c r="T11" i="1" s="1"/>
  <c r="P11" i="1"/>
  <c r="M11" i="1"/>
  <c r="K11" i="1"/>
  <c r="I11" i="1"/>
  <c r="G11" i="1"/>
  <c r="E11" i="1"/>
  <c r="B11" i="1"/>
  <c r="C11" i="1" s="1"/>
  <c r="AJ10" i="1"/>
  <c r="V10" i="1"/>
  <c r="R10" i="1"/>
  <c r="S10" i="1" s="1"/>
  <c r="P10" i="1"/>
  <c r="M10" i="1"/>
  <c r="K10" i="1"/>
  <c r="I10" i="1"/>
  <c r="G10" i="1"/>
  <c r="E10" i="1"/>
  <c r="B10" i="1"/>
  <c r="C10" i="1" s="1"/>
  <c r="AJ9" i="1"/>
  <c r="V9" i="1"/>
  <c r="T9" i="1"/>
  <c r="S9" i="1"/>
  <c r="R9" i="1"/>
  <c r="P9" i="1"/>
  <c r="M9" i="1"/>
  <c r="K9" i="1"/>
  <c r="I9" i="1"/>
  <c r="G9" i="1"/>
  <c r="E9" i="1"/>
  <c r="C9" i="1"/>
  <c r="B9" i="1"/>
  <c r="AJ8" i="1"/>
  <c r="V8" i="1"/>
  <c r="T8" i="1"/>
  <c r="R8" i="1"/>
  <c r="S8" i="1" s="1"/>
  <c r="P8" i="1"/>
  <c r="M8" i="1"/>
  <c r="K8" i="1"/>
  <c r="I8" i="1"/>
  <c r="G8" i="1"/>
  <c r="E8" i="1"/>
  <c r="B8" i="1"/>
  <c r="C8" i="1" s="1"/>
  <c r="AJ7" i="1"/>
  <c r="V7" i="1"/>
  <c r="R7" i="1"/>
  <c r="T7" i="1" s="1"/>
  <c r="P7" i="1"/>
  <c r="M7" i="1"/>
  <c r="K7" i="1"/>
  <c r="I7" i="1"/>
  <c r="G7" i="1"/>
  <c r="E7" i="1"/>
  <c r="AJ6" i="1"/>
  <c r="V6" i="1"/>
  <c r="R6" i="1"/>
  <c r="S6" i="1" s="1"/>
  <c r="P6" i="1"/>
  <c r="M6" i="1"/>
  <c r="K6" i="1"/>
  <c r="I6" i="1"/>
  <c r="G6" i="1"/>
  <c r="E6" i="1"/>
  <c r="AJ5" i="1"/>
  <c r="AJ19" i="1" s="1"/>
  <c r="V5" i="1"/>
  <c r="C5" i="1" s="1"/>
  <c r="R5" i="1"/>
  <c r="P5" i="1"/>
  <c r="M5" i="1"/>
  <c r="K5" i="1"/>
  <c r="I5" i="1"/>
  <c r="G5" i="1"/>
  <c r="E5" i="1"/>
  <c r="G19" i="1" l="1"/>
  <c r="G21" i="1" s="1"/>
  <c r="B19" i="1"/>
  <c r="B21" i="1" s="1"/>
  <c r="R19" i="1"/>
  <c r="R21" i="1" s="1"/>
  <c r="T5" i="1"/>
  <c r="J21" i="1"/>
  <c r="K19" i="1"/>
  <c r="S5" i="1"/>
  <c r="D22" i="1"/>
  <c r="E19" i="1"/>
  <c r="C7" i="1"/>
  <c r="V19" i="1"/>
  <c r="C6" i="1"/>
  <c r="S18" i="1"/>
  <c r="F21" i="1"/>
  <c r="N21" i="1"/>
  <c r="T6" i="1"/>
  <c r="S7" i="1"/>
  <c r="T10" i="1"/>
  <c r="S11" i="1"/>
  <c r="T14" i="1"/>
  <c r="S15" i="1"/>
  <c r="B22" i="1" l="1"/>
  <c r="C19" i="1"/>
  <c r="T19" i="1"/>
  <c r="T22" i="1" s="1"/>
  <c r="R22" i="1"/>
  <c r="S19" i="1"/>
  <c r="T21" i="1" l="1"/>
</calcChain>
</file>

<file path=xl/sharedStrings.xml><?xml version="1.0" encoding="utf-8"?>
<sst xmlns="http://schemas.openxmlformats.org/spreadsheetml/2006/main" count="64" uniqueCount="46">
  <si>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</si>
  <si>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хозяйства</t>
  </si>
  <si>
    <t>С К О Ш Е Н О   - ГА</t>
  </si>
  <si>
    <t>З А Г О Т О В Л Е Н О  -  ТОНН</t>
  </si>
  <si>
    <t>ц.к.ед. на усл. голову</t>
  </si>
  <si>
    <t>План скашивания, всего</t>
  </si>
  <si>
    <t>в т.ч. мн.трав   - га</t>
  </si>
  <si>
    <t>сенокосы и пастбища, га</t>
  </si>
  <si>
    <t>однолетние травы, га</t>
  </si>
  <si>
    <t>ЗАГОТОВКА КОРМОВ, ТОНН</t>
  </si>
  <si>
    <t xml:space="preserve">К-во усл голов без свиней </t>
  </si>
  <si>
    <t>К-во усл голов без свиней</t>
  </si>
  <si>
    <t>К-во усл голов без свиней по плану на конец года</t>
  </si>
  <si>
    <t>Всего</t>
  </si>
  <si>
    <t>%%</t>
  </si>
  <si>
    <t>в т.ч. мног.трав</t>
  </si>
  <si>
    <t xml:space="preserve"> сено</t>
  </si>
  <si>
    <t>травян. мука</t>
  </si>
  <si>
    <t>зел. масса на  силос</t>
  </si>
  <si>
    <t xml:space="preserve">солома на корм </t>
  </si>
  <si>
    <t>сенаж</t>
  </si>
  <si>
    <r>
      <rPr>
        <b/>
        <sz val="11"/>
        <rFont val="Times New Roman"/>
      </rPr>
      <t>в т.ч. с</t>
    </r>
    <r>
      <rPr>
        <b/>
        <sz val="11"/>
        <rFont val="Times New Roman"/>
      </rPr>
      <t>енаж в пленке (рукаве, рулоне)</t>
    </r>
  </si>
  <si>
    <t>зерносенаж</t>
  </si>
  <si>
    <t>корм. единицы</t>
  </si>
  <si>
    <t>сена</t>
  </si>
  <si>
    <t xml:space="preserve">травяная мука </t>
  </si>
  <si>
    <t xml:space="preserve">зел.масса на силос </t>
  </si>
  <si>
    <t>готовый сенаж</t>
  </si>
  <si>
    <t>солома</t>
  </si>
  <si>
    <t>корм.ед.</t>
  </si>
  <si>
    <t>Коэф.пересч. в к.един.:</t>
  </si>
  <si>
    <t>сено</t>
  </si>
  <si>
    <t>тр.мука</t>
  </si>
  <si>
    <t>з.м. на силос</t>
  </si>
  <si>
    <t>з/сенаж</t>
  </si>
  <si>
    <t>плющ.з.</t>
  </si>
  <si>
    <t>Итого:</t>
  </si>
  <si>
    <t>ВСЕГО на 2023 г.</t>
  </si>
  <si>
    <t>2022 год</t>
  </si>
  <si>
    <t>(+,- к 2023году)</t>
  </si>
  <si>
    <t>% к 2023 году</t>
  </si>
  <si>
    <t>ООО "Монза"</t>
  </si>
  <si>
    <t>ПЗК "Аврора"</t>
  </si>
  <si>
    <t>им. 50 лет СССР</t>
  </si>
  <si>
    <t xml:space="preserve">ХОД  ЗАГОТОВКИ  КОРМОВ  на     </t>
  </si>
  <si>
    <t>25 августа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</si>
</sst>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name val="Calibri"/>
    </font>
    <font>
      <sz val="10"/>
      <name val="Arial Cyr"/>
    </font>
    <font>
      <sz val="8"/>
      <name val="Arial Cyr"/>
    </font>
    <font>
      <b/>
      <sz val="9"/>
      <name val="Arial Cyr"/>
    </font>
    <font>
      <sz val="9"/>
      <name val="Arial Cyr"/>
    </font>
    <font>
      <b/>
      <sz val="11"/>
      <name val="Arial Cyr"/>
    </font>
    <font>
      <b/>
      <sz val="10"/>
      <name val="Arial Cyr"/>
    </font>
    <font>
      <sz val="11"/>
      <name val="Times New Roman"/>
    </font>
    <font>
      <b/>
      <sz val="11"/>
      <name val="Times New Roman"/>
    </font>
    <font>
      <b/>
      <sz val="8"/>
      <name val="Arial Cyr"/>
    </font>
    <font>
      <sz val="8"/>
      <color theme="1"/>
      <name val="Arial CYR"/>
    </font>
    <font>
      <sz val="11"/>
      <color theme="1"/>
      <name val="Times New Roman"/>
    </font>
    <font>
      <sz val="9"/>
      <color theme="1"/>
      <name val="Times New Roman"/>
    </font>
    <font>
      <b/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DDA28"/>
      </patternFill>
    </fill>
    <fill>
      <patternFill patternType="solid">
        <fgColor theme="0"/>
      </patternFill>
    </fill>
  </fills>
  <borders count="5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47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3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top"/>
    </xf>
    <xf numFmtId="16" fontId="5" fillId="0" borderId="0" xfId="0" applyNumberFormat="1" applyFont="1" applyAlignment="1">
      <alignment horizontal="center" wrapText="1"/>
    </xf>
    <xf numFmtId="0" fontId="5" fillId="0" borderId="1" xfId="0" applyNumberFormat="1" applyFont="1" applyBorder="1" applyAlignment="1">
      <alignment wrapText="1"/>
    </xf>
    <xf numFmtId="0" fontId="6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/>
    <xf numFmtId="0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17" fontId="8" fillId="0" borderId="27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8" fillId="2" borderId="27" xfId="0" applyNumberFormat="1" applyFont="1" applyFill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2" fillId="3" borderId="0" xfId="0" applyNumberFormat="1" applyFont="1" applyFill="1"/>
    <xf numFmtId="0" fontId="7" fillId="3" borderId="35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wrapText="1"/>
    </xf>
    <xf numFmtId="0" fontId="7" fillId="3" borderId="36" xfId="0" applyNumberFormat="1" applyFont="1" applyFill="1" applyBorder="1" applyAlignment="1">
      <alignment horizontal="center" vertical="center" wrapText="1"/>
    </xf>
    <xf numFmtId="0" fontId="7" fillId="2" borderId="36" xfId="0" applyNumberFormat="1" applyFont="1" applyFill="1" applyBorder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left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/>
    </xf>
    <xf numFmtId="0" fontId="7" fillId="3" borderId="37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 applyAlignment="1">
      <alignment wrapText="1"/>
    </xf>
    <xf numFmtId="0" fontId="7" fillId="3" borderId="14" xfId="0" applyNumberFormat="1" applyFont="1" applyFill="1" applyBorder="1" applyAlignment="1">
      <alignment wrapText="1"/>
    </xf>
    <xf numFmtId="0" fontId="7" fillId="3" borderId="0" xfId="0" applyNumberFormat="1" applyFont="1" applyFill="1"/>
    <xf numFmtId="0" fontId="8" fillId="3" borderId="0" xfId="0" applyNumberFormat="1" applyFont="1" applyFill="1" applyAlignment="1">
      <alignment wrapText="1"/>
    </xf>
    <xf numFmtId="0" fontId="7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horizontal="left" wrapText="1"/>
    </xf>
    <xf numFmtId="1" fontId="2" fillId="3" borderId="0" xfId="0" applyNumberFormat="1" applyFont="1" applyFill="1"/>
    <xf numFmtId="0" fontId="7" fillId="3" borderId="38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3" borderId="37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 applyAlignment="1">
      <alignment horizontal="center" vertical="center"/>
    </xf>
    <xf numFmtId="0" fontId="7" fillId="3" borderId="14" xfId="0" applyNumberFormat="1" applyFont="1" applyFill="1" applyBorder="1"/>
    <xf numFmtId="0" fontId="10" fillId="3" borderId="0" xfId="0" applyNumberFormat="1" applyFont="1" applyFill="1"/>
    <xf numFmtId="0" fontId="11" fillId="3" borderId="38" xfId="0" applyNumberFormat="1" applyFont="1" applyFill="1" applyBorder="1" applyAlignment="1">
      <alignment wrapText="1"/>
    </xf>
    <xf numFmtId="1" fontId="11" fillId="3" borderId="14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11" fillId="3" borderId="13" xfId="0" applyNumberFormat="1" applyFont="1" applyFill="1" applyBorder="1" applyAlignment="1">
      <alignment wrapText="1"/>
    </xf>
    <xf numFmtId="0" fontId="11" fillId="3" borderId="40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wrapText="1"/>
    </xf>
    <xf numFmtId="0" fontId="11" fillId="3" borderId="14" xfId="0" applyNumberFormat="1" applyFont="1" applyFill="1" applyBorder="1"/>
    <xf numFmtId="0" fontId="12" fillId="3" borderId="14" xfId="0" applyNumberFormat="1" applyFont="1" applyFill="1" applyBorder="1" applyAlignment="1">
      <alignment wrapText="1"/>
    </xf>
    <xf numFmtId="0" fontId="11" fillId="3" borderId="0" xfId="0" applyNumberFormat="1" applyFont="1" applyFill="1" applyAlignment="1">
      <alignment wrapText="1"/>
    </xf>
    <xf numFmtId="0" fontId="10" fillId="3" borderId="0" xfId="0" applyNumberFormat="1" applyFont="1" applyFill="1" applyAlignment="1">
      <alignment wrapText="1"/>
    </xf>
    <xf numFmtId="1" fontId="10" fillId="3" borderId="0" xfId="0" applyNumberFormat="1" applyFont="1" applyFill="1"/>
    <xf numFmtId="0" fontId="7" fillId="3" borderId="40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/>
    <xf numFmtId="0" fontId="2" fillId="3" borderId="0" xfId="0" applyNumberFormat="1" applyFont="1" applyFill="1" applyAlignment="1">
      <alignment horizontal="center" vertical="center"/>
    </xf>
    <xf numFmtId="1" fontId="7" fillId="3" borderId="14" xfId="0" applyNumberFormat="1" applyFont="1" applyFill="1" applyBorder="1" applyAlignment="1">
      <alignment horizontal="center" vertical="center"/>
    </xf>
    <xf numFmtId="0" fontId="7" fillId="3" borderId="41" xfId="0" applyNumberFormat="1" applyFont="1" applyFill="1" applyBorder="1" applyAlignment="1">
      <alignment wrapText="1"/>
    </xf>
    <xf numFmtId="0" fontId="7" fillId="3" borderId="42" xfId="0" applyNumberFormat="1" applyFont="1" applyFill="1" applyBorder="1" applyAlignment="1">
      <alignment wrapText="1"/>
    </xf>
    <xf numFmtId="0" fontId="9" fillId="3" borderId="0" xfId="0" applyNumberFormat="1" applyFont="1" applyFill="1"/>
    <xf numFmtId="0" fontId="8" fillId="3" borderId="37" xfId="0" applyNumberFormat="1" applyFont="1" applyFill="1" applyBorder="1" applyAlignment="1">
      <alignment wrapText="1"/>
    </xf>
    <xf numFmtId="1" fontId="8" fillId="3" borderId="38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/>
    </xf>
    <xf numFmtId="1" fontId="8" fillId="2" borderId="14" xfId="0" applyNumberFormat="1" applyFont="1" applyFill="1" applyBorder="1" applyAlignment="1">
      <alignment horizontal="center" vertical="center"/>
    </xf>
    <xf numFmtId="2" fontId="8" fillId="3" borderId="37" xfId="0" applyNumberFormat="1" applyFont="1" applyFill="1" applyBorder="1" applyAlignment="1">
      <alignment horizontal="center" vertical="center" wrapText="1"/>
    </xf>
    <xf numFmtId="0" fontId="13" fillId="3" borderId="43" xfId="0" applyNumberFormat="1" applyFont="1" applyFill="1" applyBorder="1" applyAlignment="1">
      <alignment wrapText="1"/>
    </xf>
    <xf numFmtId="0" fontId="13" fillId="3" borderId="44" xfId="0" applyNumberFormat="1" applyFont="1" applyFill="1" applyBorder="1" applyAlignment="1">
      <alignment horizontal="center" vertical="center" wrapText="1"/>
    </xf>
    <xf numFmtId="0" fontId="13" fillId="3" borderId="45" xfId="0" applyNumberFormat="1" applyFont="1" applyFill="1" applyBorder="1" applyAlignment="1">
      <alignment horizontal="center" vertical="center" wrapText="1"/>
    </xf>
    <xf numFmtId="0" fontId="13" fillId="3" borderId="46" xfId="0" applyNumberFormat="1" applyFont="1" applyFill="1" applyBorder="1" applyAlignment="1">
      <alignment horizontal="center" vertical="center" wrapText="1"/>
    </xf>
    <xf numFmtId="0" fontId="13" fillId="3" borderId="47" xfId="0" applyNumberFormat="1" applyFont="1" applyFill="1" applyBorder="1" applyAlignment="1">
      <alignment horizontal="center" vertical="center" wrapText="1"/>
    </xf>
    <xf numFmtId="0" fontId="8" fillId="3" borderId="42" xfId="0" applyNumberFormat="1" applyFont="1" applyFill="1" applyBorder="1" applyAlignment="1">
      <alignment wrapText="1"/>
    </xf>
    <xf numFmtId="0" fontId="8" fillId="3" borderId="48" xfId="0" applyNumberFormat="1" applyFont="1" applyFill="1" applyBorder="1" applyAlignment="1">
      <alignment wrapText="1"/>
    </xf>
    <xf numFmtId="0" fontId="8" fillId="3" borderId="48" xfId="0" applyNumberFormat="1" applyFont="1" applyFill="1" applyBorder="1"/>
    <xf numFmtId="164" fontId="8" fillId="3" borderId="0" xfId="0" applyNumberFormat="1" applyFont="1" applyFill="1" applyAlignment="1">
      <alignment wrapText="1"/>
    </xf>
    <xf numFmtId="0" fontId="9" fillId="3" borderId="0" xfId="0" applyNumberFormat="1" applyFont="1" applyFill="1" applyAlignment="1">
      <alignment wrapText="1"/>
    </xf>
    <xf numFmtId="1" fontId="9" fillId="3" borderId="0" xfId="0" applyNumberFormat="1" applyFont="1" applyFill="1"/>
    <xf numFmtId="14" fontId="7" fillId="3" borderId="14" xfId="0" applyNumberFormat="1" applyFont="1" applyFill="1" applyBorder="1" applyAlignment="1">
      <alignment horizontal="left" wrapText="1"/>
    </xf>
    <xf numFmtId="1" fontId="7" fillId="2" borderId="14" xfId="0" applyNumberFormat="1" applyFont="1" applyFill="1" applyBorder="1" applyAlignment="1">
      <alignment horizontal="center" vertical="center"/>
    </xf>
    <xf numFmtId="2" fontId="7" fillId="3" borderId="14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wrapText="1"/>
    </xf>
    <xf numFmtId="0" fontId="7" fillId="3" borderId="0" xfId="0" applyNumberFormat="1" applyFont="1" applyFill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 wrapText="1"/>
    </xf>
    <xf numFmtId="1" fontId="11" fillId="2" borderId="14" xfId="0" applyNumberFormat="1" applyFont="1" applyFill="1" applyBorder="1" applyAlignment="1">
      <alignment horizontal="center" vertical="center" wrapText="1"/>
    </xf>
    <xf numFmtId="2" fontId="7" fillId="3" borderId="49" xfId="0" applyNumberFormat="1" applyFont="1" applyFill="1" applyBorder="1" applyAlignment="1">
      <alignment horizontal="center" vertical="center" wrapText="1"/>
    </xf>
    <xf numFmtId="0" fontId="7" fillId="3" borderId="50" xfId="0" applyNumberFormat="1" applyFont="1" applyFill="1" applyBorder="1" applyAlignment="1">
      <alignment wrapText="1"/>
    </xf>
    <xf numFmtId="164" fontId="7" fillId="3" borderId="0" xfId="0" applyNumberFormat="1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wrapText="1"/>
    </xf>
    <xf numFmtId="164" fontId="7" fillId="3" borderId="14" xfId="0" applyNumberFormat="1" applyFont="1" applyFill="1" applyBorder="1" applyAlignment="1">
      <alignment horizontal="center" vertical="center" wrapText="1"/>
    </xf>
    <xf numFmtId="1" fontId="7" fillId="2" borderId="14" xfId="0" applyNumberFormat="1" applyFont="1" applyFill="1" applyBorder="1" applyAlignment="1">
      <alignment horizontal="center" vertical="center" wrapText="1"/>
    </xf>
    <xf numFmtId="164" fontId="7" fillId="3" borderId="49" xfId="0" applyNumberFormat="1" applyFont="1" applyFill="1" applyBorder="1" applyAlignment="1">
      <alignment horizontal="center" vertical="center" wrapText="1"/>
    </xf>
    <xf numFmtId="1" fontId="7" fillId="3" borderId="51" xfId="0" applyNumberFormat="1" applyFont="1" applyFill="1" applyBorder="1" applyAlignment="1">
      <alignment wrapText="1"/>
    </xf>
    <xf numFmtId="1" fontId="7" fillId="3" borderId="0" xfId="0" applyNumberFormat="1" applyFont="1" applyFill="1" applyAlignment="1">
      <alignment wrapText="1"/>
    </xf>
    <xf numFmtId="0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33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8" fillId="0" borderId="34" xfId="0" applyNumberFormat="1" applyFont="1" applyBorder="1" applyAlignment="1">
      <alignment horizontal="center" vertical="center" wrapText="1"/>
    </xf>
    <xf numFmtId="0" fontId="7" fillId="3" borderId="39" xfId="0" applyNumberFormat="1" applyFont="1" applyFill="1" applyBorder="1" applyAlignment="1">
      <alignment horizontal="center" wrapText="1"/>
    </xf>
    <xf numFmtId="0" fontId="7" fillId="3" borderId="0" xfId="0" applyNumberFormat="1" applyFont="1" applyFill="1" applyAlignment="1">
      <alignment horizont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6"/>
  <sheetViews>
    <sheetView tabSelected="1" workbookViewId="0">
      <pane xSplit="1" ySplit="4" topLeftCell="I5" activePane="bottomRight" state="frozen"/>
      <selection pane="topRight"/>
      <selection pane="bottomLeft"/>
      <selection pane="bottomRight" activeCell="J8" sqref="J8"/>
    </sheetView>
  </sheetViews>
  <sheetFormatPr defaultColWidth="9" defaultRowHeight="12.75" x14ac:dyDescent="0.2"/>
  <cols>
    <col min="1" max="1" width="22.5703125" style="1" customWidth="1"/>
    <col min="2" max="2" width="8.7109375" style="1" customWidth="1"/>
    <col min="3" max="3" width="9.140625" style="1" customWidth="1"/>
    <col min="4" max="4" width="9" style="1" customWidth="1"/>
    <col min="5" max="5" width="13.5703125" style="1" customWidth="1"/>
    <col min="6" max="6" width="8.28515625" style="1" customWidth="1"/>
    <col min="7" max="7" width="12.85546875" style="1" customWidth="1"/>
    <col min="8" max="8" width="10.85546875" style="1" customWidth="1"/>
    <col min="9" max="9" width="10" style="1" customWidth="1"/>
    <col min="10" max="10" width="11.85546875" style="1" customWidth="1"/>
    <col min="11" max="11" width="12" style="2" customWidth="1"/>
    <col min="12" max="12" width="10.28515625" style="2" customWidth="1"/>
    <col min="13" max="13" width="13.28515625" style="2" customWidth="1"/>
    <col min="14" max="15" width="10.7109375" style="1" customWidth="1"/>
    <col min="16" max="16" width="11.85546875" style="1" customWidth="1"/>
    <col min="17" max="17" width="8.85546875" style="1" customWidth="1"/>
    <col min="18" max="18" width="11.5703125" style="1" customWidth="1"/>
    <col min="19" max="19" width="13.140625" style="1" customWidth="1"/>
    <col min="20" max="20" width="12.140625" style="1" customWidth="1"/>
    <col min="21" max="21" width="18.2851562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x14ac:dyDescent="0.25">
      <c r="A1" s="4"/>
      <c r="B1" s="5" t="s">
        <v>44</v>
      </c>
      <c r="C1" s="6"/>
      <c r="D1" s="6"/>
      <c r="E1" s="5" t="s">
        <v>45</v>
      </c>
      <c r="F1" s="5"/>
      <c r="G1" s="7"/>
      <c r="H1" s="8"/>
      <c r="I1" s="8"/>
      <c r="J1" s="9"/>
      <c r="K1" s="10"/>
      <c r="L1" s="10"/>
      <c r="M1" s="10"/>
      <c r="N1" s="144" t="s">
        <v>0</v>
      </c>
      <c r="O1" s="144"/>
      <c r="P1" s="144"/>
      <c r="Q1" s="144"/>
      <c r="R1" s="144"/>
      <c r="S1" s="144"/>
      <c r="T1" s="144"/>
      <c r="U1" s="11"/>
      <c r="W1" s="9"/>
      <c r="X1" s="9"/>
      <c r="Y1" s="9"/>
      <c r="AR1" s="1"/>
    </row>
    <row r="2" spans="1:53" ht="12.75" customHeight="1" x14ac:dyDescent="0.25">
      <c r="A2" s="135" t="s">
        <v>1</v>
      </c>
      <c r="B2" s="138" t="s">
        <v>2</v>
      </c>
      <c r="C2" s="115"/>
      <c r="D2" s="115"/>
      <c r="E2" s="139"/>
      <c r="F2" s="142" t="s">
        <v>3</v>
      </c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45" t="s">
        <v>4</v>
      </c>
      <c r="U2" s="131" t="s">
        <v>1</v>
      </c>
      <c r="V2" s="134" t="s">
        <v>5</v>
      </c>
      <c r="W2" s="134" t="s">
        <v>6</v>
      </c>
      <c r="X2" s="134" t="s">
        <v>7</v>
      </c>
      <c r="Y2" s="134" t="s">
        <v>8</v>
      </c>
      <c r="Z2" s="114" t="s">
        <v>9</v>
      </c>
      <c r="AA2" s="115"/>
      <c r="AB2" s="115"/>
      <c r="AC2" s="115"/>
      <c r="AD2" s="115"/>
      <c r="AE2" s="115"/>
      <c r="AF2" s="116"/>
      <c r="AG2" s="120" t="s">
        <v>10</v>
      </c>
      <c r="AH2" s="123" t="s">
        <v>11</v>
      </c>
      <c r="AI2" s="128" t="s">
        <v>11</v>
      </c>
      <c r="AJ2" s="128" t="s">
        <v>11</v>
      </c>
      <c r="AK2" s="128" t="s">
        <v>11</v>
      </c>
      <c r="AL2" s="128" t="s">
        <v>12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" x14ac:dyDescent="0.25">
      <c r="A3" s="136"/>
      <c r="B3" s="140"/>
      <c r="C3" s="140"/>
      <c r="D3" s="140"/>
      <c r="E3" s="141"/>
      <c r="F3" s="143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21"/>
      <c r="U3" s="132"/>
      <c r="V3" s="129"/>
      <c r="W3" s="129"/>
      <c r="X3" s="129"/>
      <c r="Y3" s="129"/>
      <c r="Z3" s="117"/>
      <c r="AA3" s="118"/>
      <c r="AB3" s="118"/>
      <c r="AC3" s="118"/>
      <c r="AD3" s="118"/>
      <c r="AE3" s="118"/>
      <c r="AF3" s="119"/>
      <c r="AG3" s="121"/>
      <c r="AH3" s="124"/>
      <c r="AI3" s="129"/>
      <c r="AJ3" s="129"/>
      <c r="AK3" s="129"/>
      <c r="AL3" s="129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x14ac:dyDescent="0.25">
      <c r="A4" s="137"/>
      <c r="B4" s="21" t="s">
        <v>13</v>
      </c>
      <c r="C4" s="22" t="s">
        <v>14</v>
      </c>
      <c r="D4" s="22" t="s">
        <v>15</v>
      </c>
      <c r="E4" s="23" t="s">
        <v>14</v>
      </c>
      <c r="F4" s="24" t="s">
        <v>16</v>
      </c>
      <c r="G4" s="22" t="s">
        <v>14</v>
      </c>
      <c r="H4" s="22" t="s">
        <v>17</v>
      </c>
      <c r="I4" s="22" t="s">
        <v>14</v>
      </c>
      <c r="J4" s="22" t="s">
        <v>18</v>
      </c>
      <c r="K4" s="25" t="s">
        <v>14</v>
      </c>
      <c r="L4" s="25" t="s">
        <v>19</v>
      </c>
      <c r="M4" s="25" t="s">
        <v>14</v>
      </c>
      <c r="N4" s="22" t="s">
        <v>20</v>
      </c>
      <c r="O4" s="26" t="s">
        <v>21</v>
      </c>
      <c r="P4" s="22" t="s">
        <v>14</v>
      </c>
      <c r="Q4" s="22" t="s">
        <v>22</v>
      </c>
      <c r="R4" s="22" t="s">
        <v>23</v>
      </c>
      <c r="S4" s="23" t="s">
        <v>14</v>
      </c>
      <c r="T4" s="146"/>
      <c r="U4" s="133"/>
      <c r="V4" s="130"/>
      <c r="W4" s="130"/>
      <c r="X4" s="130"/>
      <c r="Y4" s="130"/>
      <c r="Z4" s="12" t="s">
        <v>24</v>
      </c>
      <c r="AA4" s="13" t="s">
        <v>25</v>
      </c>
      <c r="AB4" s="13" t="s">
        <v>26</v>
      </c>
      <c r="AC4" s="13" t="s">
        <v>27</v>
      </c>
      <c r="AD4" s="13" t="s">
        <v>22</v>
      </c>
      <c r="AE4" s="13" t="s">
        <v>28</v>
      </c>
      <c r="AF4" s="27" t="s">
        <v>29</v>
      </c>
      <c r="AG4" s="122"/>
      <c r="AH4" s="125"/>
      <c r="AI4" s="130"/>
      <c r="AJ4" s="130"/>
      <c r="AK4" s="130"/>
      <c r="AL4" s="130"/>
      <c r="AM4" s="14"/>
      <c r="AN4" s="28"/>
      <c r="AO4" s="28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9" customFormat="1" ht="15.75" customHeight="1" x14ac:dyDescent="0.25">
      <c r="A5" s="30" t="s">
        <v>41</v>
      </c>
      <c r="B5" s="31">
        <v>1660</v>
      </c>
      <c r="C5" s="32">
        <f t="shared" ref="C5:C19" si="0">B5/V5*100</f>
        <v>123.51190476190477</v>
      </c>
      <c r="D5" s="33">
        <v>1566</v>
      </c>
      <c r="E5" s="32">
        <f t="shared" ref="E5:E19" si="1">D5/W5*100</f>
        <v>125.27999999999999</v>
      </c>
      <c r="F5" s="32">
        <v>420</v>
      </c>
      <c r="G5" s="32">
        <f t="shared" ref="G5:G19" si="2">F5/Z5*100</f>
        <v>52.5</v>
      </c>
      <c r="H5" s="34"/>
      <c r="I5" s="31" t="e">
        <f t="shared" ref="I5:I19" si="3">H5/AA5*100</f>
        <v>#DIV/0!</v>
      </c>
      <c r="J5" s="32">
        <v>17150</v>
      </c>
      <c r="K5" s="32">
        <f t="shared" ref="K5:K19" si="4">J5/AB5*100</f>
        <v>85.75</v>
      </c>
      <c r="L5" s="31"/>
      <c r="M5" s="31" t="e">
        <f t="shared" ref="M5:M19" si="5">L5/AE5*100</f>
        <v>#DIV/0!</v>
      </c>
      <c r="N5" s="34"/>
      <c r="O5" s="35"/>
      <c r="P5" s="32" t="e">
        <f t="shared" ref="P5:P19" si="6">N5/AC5*100</f>
        <v>#DIV/0!</v>
      </c>
      <c r="Q5" s="32"/>
      <c r="R5" s="32">
        <f t="shared" ref="R5:R18" si="7">N5*0.32+J5*0.13+H5*0.63+F5*0.45+Q5*0.35+L5*0.22</f>
        <v>2418.5</v>
      </c>
      <c r="S5" s="32" t="e">
        <f t="shared" ref="S5:S19" si="8">R5/AF5*100</f>
        <v>#DIV/0!</v>
      </c>
      <c r="T5" s="36">
        <f t="shared" ref="T5:T19" si="9">R5/AG5*10</f>
        <v>15.306962025316455</v>
      </c>
      <c r="U5" s="37" t="s">
        <v>41</v>
      </c>
      <c r="V5" s="38">
        <f t="shared" ref="V5:V19" si="10">SUM(W5:Y5)</f>
        <v>1344</v>
      </c>
      <c r="W5" s="39">
        <v>1250</v>
      </c>
      <c r="X5" s="39"/>
      <c r="Y5" s="39">
        <v>94</v>
      </c>
      <c r="Z5" s="39">
        <v>800</v>
      </c>
      <c r="AA5" s="39"/>
      <c r="AB5" s="39">
        <v>20000</v>
      </c>
      <c r="AC5" s="39"/>
      <c r="AD5" s="39"/>
      <c r="AE5" s="39"/>
      <c r="AF5" s="39"/>
      <c r="AG5" s="40">
        <v>1580</v>
      </c>
      <c r="AH5" s="41">
        <v>1297</v>
      </c>
      <c r="AI5" s="42">
        <v>560</v>
      </c>
      <c r="AJ5" s="38" t="e">
        <f>AF6/#REF!*10</f>
        <v>#REF!</v>
      </c>
      <c r="AK5" s="38">
        <v>21.2</v>
      </c>
      <c r="AL5" s="42">
        <v>810</v>
      </c>
      <c r="AM5" s="43"/>
      <c r="AN5" s="44"/>
      <c r="AO5" s="44"/>
      <c r="AP5" s="45"/>
      <c r="AQ5" s="46"/>
      <c r="AR5" s="47"/>
      <c r="AS5" s="48"/>
    </row>
    <row r="6" spans="1:53" s="29" customFormat="1" ht="16.5" customHeight="1" x14ac:dyDescent="0.25">
      <c r="A6" s="49" t="s">
        <v>42</v>
      </c>
      <c r="B6" s="31">
        <v>2032</v>
      </c>
      <c r="C6" s="32">
        <f t="shared" si="0"/>
        <v>102.00803212851406</v>
      </c>
      <c r="D6" s="50">
        <v>1642</v>
      </c>
      <c r="E6" s="32">
        <f t="shared" si="1"/>
        <v>100</v>
      </c>
      <c r="F6" s="31"/>
      <c r="G6" s="32" t="e">
        <f t="shared" si="2"/>
        <v>#DIV/0!</v>
      </c>
      <c r="H6" s="38"/>
      <c r="I6" s="31" t="e">
        <f t="shared" si="3"/>
        <v>#DIV/0!</v>
      </c>
      <c r="J6" s="31">
        <v>34906</v>
      </c>
      <c r="K6" s="32">
        <f t="shared" si="4"/>
        <v>101.16508230929749</v>
      </c>
      <c r="L6" s="31"/>
      <c r="M6" s="31" t="e">
        <f t="shared" si="5"/>
        <v>#DIV/0!</v>
      </c>
      <c r="N6" s="38"/>
      <c r="O6" s="51"/>
      <c r="P6" s="32" t="e">
        <f t="shared" si="6"/>
        <v>#DIV/0!</v>
      </c>
      <c r="Q6" s="31"/>
      <c r="R6" s="32">
        <f t="shared" si="7"/>
        <v>4537.78</v>
      </c>
      <c r="S6" s="32" t="e">
        <f t="shared" si="8"/>
        <v>#DIV/0!</v>
      </c>
      <c r="T6" s="36" t="e">
        <f t="shared" si="9"/>
        <v>#DIV/0!</v>
      </c>
      <c r="U6" s="41" t="s">
        <v>42</v>
      </c>
      <c r="V6" s="38">
        <f t="shared" si="10"/>
        <v>1992</v>
      </c>
      <c r="W6" s="38">
        <v>1642</v>
      </c>
      <c r="X6" s="38"/>
      <c r="Y6" s="38">
        <v>350</v>
      </c>
      <c r="Z6" s="38"/>
      <c r="AA6" s="38"/>
      <c r="AB6" s="38">
        <v>34504</v>
      </c>
      <c r="AC6" s="38"/>
      <c r="AD6" s="38"/>
      <c r="AE6" s="38"/>
      <c r="AF6" s="38"/>
      <c r="AG6" s="52"/>
      <c r="AH6" s="41">
        <v>172</v>
      </c>
      <c r="AI6" s="42">
        <v>683.2</v>
      </c>
      <c r="AJ6" s="38" t="e">
        <f>#REF!/#REF!*10</f>
        <v>#REF!</v>
      </c>
      <c r="AK6" s="38">
        <v>20.75</v>
      </c>
      <c r="AL6" s="42">
        <v>79</v>
      </c>
      <c r="AM6" s="43"/>
      <c r="AN6" s="126" t="s">
        <v>30</v>
      </c>
      <c r="AO6" s="127"/>
      <c r="AP6" s="127"/>
      <c r="AQ6" s="46"/>
      <c r="AR6" s="47"/>
      <c r="AS6" s="48"/>
    </row>
    <row r="7" spans="1:53" s="29" customFormat="1" ht="17.25" customHeight="1" x14ac:dyDescent="0.25">
      <c r="A7" s="49" t="s">
        <v>43</v>
      </c>
      <c r="B7" s="31">
        <v>962</v>
      </c>
      <c r="C7" s="32">
        <f t="shared" si="0"/>
        <v>69.158878504672899</v>
      </c>
      <c r="D7" s="50">
        <v>737</v>
      </c>
      <c r="E7" s="32">
        <f t="shared" si="1"/>
        <v>100.13586956521738</v>
      </c>
      <c r="F7" s="31"/>
      <c r="G7" s="32" t="e">
        <f t="shared" si="2"/>
        <v>#DIV/0!</v>
      </c>
      <c r="H7" s="38"/>
      <c r="I7" s="31" t="e">
        <f t="shared" si="3"/>
        <v>#DIV/0!</v>
      </c>
      <c r="J7" s="31">
        <v>19994</v>
      </c>
      <c r="K7" s="32">
        <f t="shared" si="4"/>
        <v>99.97</v>
      </c>
      <c r="L7" s="31"/>
      <c r="M7" s="31" t="e">
        <f t="shared" si="5"/>
        <v>#DIV/0!</v>
      </c>
      <c r="N7" s="38"/>
      <c r="O7" s="51"/>
      <c r="P7" s="32" t="e">
        <f t="shared" si="6"/>
        <v>#DIV/0!</v>
      </c>
      <c r="Q7" s="31"/>
      <c r="R7" s="32">
        <f t="shared" si="7"/>
        <v>2599.2200000000003</v>
      </c>
      <c r="S7" s="32" t="e">
        <f t="shared" si="8"/>
        <v>#DIV/0!</v>
      </c>
      <c r="T7" s="36" t="e">
        <f t="shared" si="9"/>
        <v>#DIV/0!</v>
      </c>
      <c r="U7" s="41" t="s">
        <v>43</v>
      </c>
      <c r="V7" s="38">
        <f t="shared" si="10"/>
        <v>1391</v>
      </c>
      <c r="W7" s="38">
        <v>736</v>
      </c>
      <c r="X7" s="38"/>
      <c r="Y7" s="38">
        <v>655</v>
      </c>
      <c r="Z7" s="38"/>
      <c r="AA7" s="38"/>
      <c r="AB7" s="38">
        <v>20000</v>
      </c>
      <c r="AC7" s="31"/>
      <c r="AD7" s="31"/>
      <c r="AE7" s="31"/>
      <c r="AF7" s="31"/>
      <c r="AG7" s="53"/>
      <c r="AH7" s="41">
        <v>1526</v>
      </c>
      <c r="AI7" s="42">
        <v>0</v>
      </c>
      <c r="AJ7" s="38" t="e">
        <f t="shared" ref="AJ7:AJ12" si="11">AF7/AG7*10</f>
        <v>#DIV/0!</v>
      </c>
      <c r="AK7" s="38">
        <v>20.02</v>
      </c>
      <c r="AL7" s="42">
        <v>1438</v>
      </c>
      <c r="AM7" s="54">
        <v>575</v>
      </c>
      <c r="AN7" s="41">
        <v>0.45</v>
      </c>
      <c r="AO7" s="42" t="s">
        <v>31</v>
      </c>
      <c r="AP7" s="45"/>
      <c r="AQ7" s="46"/>
      <c r="AR7" s="47"/>
      <c r="AS7" s="48"/>
    </row>
    <row r="8" spans="1:53" s="29" customFormat="1" ht="15" customHeight="1" x14ac:dyDescent="0.25">
      <c r="A8" s="49"/>
      <c r="B8" s="31">
        <f t="shared" ref="B8:B18" si="12">SUM(D8)</f>
        <v>0</v>
      </c>
      <c r="C8" s="32" t="e">
        <f t="shared" si="0"/>
        <v>#DIV/0!</v>
      </c>
      <c r="D8" s="31"/>
      <c r="E8" s="32" t="e">
        <f t="shared" si="1"/>
        <v>#DIV/0!</v>
      </c>
      <c r="F8" s="31"/>
      <c r="G8" s="32" t="e">
        <f t="shared" si="2"/>
        <v>#DIV/0!</v>
      </c>
      <c r="H8" s="38"/>
      <c r="I8" s="31" t="e">
        <f t="shared" si="3"/>
        <v>#DIV/0!</v>
      </c>
      <c r="J8" s="31"/>
      <c r="K8" s="32" t="e">
        <f t="shared" si="4"/>
        <v>#DIV/0!</v>
      </c>
      <c r="L8" s="31"/>
      <c r="M8" s="31" t="e">
        <f t="shared" si="5"/>
        <v>#DIV/0!</v>
      </c>
      <c r="N8" s="38"/>
      <c r="O8" s="51"/>
      <c r="P8" s="32" t="e">
        <f t="shared" si="6"/>
        <v>#DIV/0!</v>
      </c>
      <c r="Q8" s="31"/>
      <c r="R8" s="32">
        <f t="shared" si="7"/>
        <v>0</v>
      </c>
      <c r="S8" s="32" t="e">
        <f t="shared" si="8"/>
        <v>#DIV/0!</v>
      </c>
      <c r="T8" s="36" t="e">
        <f t="shared" si="9"/>
        <v>#DIV/0!</v>
      </c>
      <c r="U8" s="41"/>
      <c r="V8" s="38">
        <f t="shared" si="10"/>
        <v>0</v>
      </c>
      <c r="W8" s="38"/>
      <c r="X8" s="38"/>
      <c r="Y8" s="38"/>
      <c r="Z8" s="38"/>
      <c r="AA8" s="38"/>
      <c r="AB8" s="38"/>
      <c r="AC8" s="31"/>
      <c r="AD8" s="31"/>
      <c r="AE8" s="31"/>
      <c r="AF8" s="31"/>
      <c r="AG8" s="53"/>
      <c r="AH8" s="41">
        <v>694</v>
      </c>
      <c r="AI8" s="42">
        <v>578</v>
      </c>
      <c r="AJ8" s="38" t="e">
        <f t="shared" si="11"/>
        <v>#DIV/0!</v>
      </c>
      <c r="AK8" s="38">
        <v>19.88</v>
      </c>
      <c r="AL8" s="42">
        <v>756</v>
      </c>
      <c r="AM8" s="54">
        <v>1282</v>
      </c>
      <c r="AN8" s="41">
        <v>0.63</v>
      </c>
      <c r="AO8" s="42" t="s">
        <v>32</v>
      </c>
      <c r="AP8" s="45"/>
      <c r="AQ8" s="46"/>
      <c r="AR8" s="47"/>
      <c r="AS8" s="48"/>
    </row>
    <row r="9" spans="1:53" s="55" customFormat="1" ht="17.25" customHeight="1" x14ac:dyDescent="0.25">
      <c r="A9" s="56"/>
      <c r="B9" s="31">
        <f t="shared" si="12"/>
        <v>0</v>
      </c>
      <c r="C9" s="32" t="e">
        <f t="shared" si="0"/>
        <v>#DIV/0!</v>
      </c>
      <c r="D9" s="57"/>
      <c r="E9" s="32" t="e">
        <f t="shared" si="1"/>
        <v>#DIV/0!</v>
      </c>
      <c r="F9" s="57"/>
      <c r="G9" s="32" t="e">
        <f t="shared" si="2"/>
        <v>#DIV/0!</v>
      </c>
      <c r="H9" s="58"/>
      <c r="I9" s="31" t="e">
        <f t="shared" si="3"/>
        <v>#DIV/0!</v>
      </c>
      <c r="J9" s="57"/>
      <c r="K9" s="32" t="e">
        <f t="shared" si="4"/>
        <v>#DIV/0!</v>
      </c>
      <c r="L9" s="57"/>
      <c r="M9" s="31" t="e">
        <f t="shared" si="5"/>
        <v>#DIV/0!</v>
      </c>
      <c r="N9" s="58"/>
      <c r="O9" s="59"/>
      <c r="P9" s="32" t="e">
        <f t="shared" si="6"/>
        <v>#DIV/0!</v>
      </c>
      <c r="Q9" s="57"/>
      <c r="R9" s="32">
        <f t="shared" si="7"/>
        <v>0</v>
      </c>
      <c r="S9" s="32" t="e">
        <f t="shared" si="8"/>
        <v>#DIV/0!</v>
      </c>
      <c r="T9" s="36" t="e">
        <f t="shared" si="9"/>
        <v>#DIV/0!</v>
      </c>
      <c r="U9" s="60"/>
      <c r="V9" s="38">
        <f t="shared" si="10"/>
        <v>0</v>
      </c>
      <c r="W9" s="58"/>
      <c r="X9" s="58"/>
      <c r="Y9" s="58"/>
      <c r="Z9" s="58"/>
      <c r="AA9" s="58"/>
      <c r="AB9" s="58"/>
      <c r="AC9" s="57"/>
      <c r="AD9" s="57"/>
      <c r="AE9" s="57"/>
      <c r="AF9" s="57"/>
      <c r="AG9" s="61"/>
      <c r="AH9" s="60">
        <v>5623</v>
      </c>
      <c r="AI9" s="62">
        <v>18</v>
      </c>
      <c r="AJ9" s="58" t="e">
        <f t="shared" si="11"/>
        <v>#DIV/0!</v>
      </c>
      <c r="AK9" s="58">
        <v>20.43</v>
      </c>
      <c r="AL9" s="62">
        <v>5435</v>
      </c>
      <c r="AM9" s="63">
        <v>3981</v>
      </c>
      <c r="AN9" s="60">
        <v>0.13</v>
      </c>
      <c r="AO9" s="64" t="s">
        <v>33</v>
      </c>
      <c r="AP9" s="65"/>
      <c r="AQ9" s="66"/>
      <c r="AR9" s="47"/>
      <c r="AS9" s="67"/>
    </row>
    <row r="10" spans="1:53" s="29" customFormat="1" ht="17.25" customHeight="1" x14ac:dyDescent="0.25">
      <c r="A10" s="49"/>
      <c r="B10" s="31">
        <f t="shared" si="12"/>
        <v>0</v>
      </c>
      <c r="C10" s="32" t="e">
        <f t="shared" si="0"/>
        <v>#DIV/0!</v>
      </c>
      <c r="D10" s="31"/>
      <c r="E10" s="32" t="e">
        <f t="shared" si="1"/>
        <v>#DIV/0!</v>
      </c>
      <c r="F10" s="31"/>
      <c r="G10" s="32" t="e">
        <f t="shared" si="2"/>
        <v>#DIV/0!</v>
      </c>
      <c r="H10" s="38"/>
      <c r="I10" s="31" t="e">
        <f t="shared" si="3"/>
        <v>#DIV/0!</v>
      </c>
      <c r="J10" s="31"/>
      <c r="K10" s="32" t="e">
        <f t="shared" si="4"/>
        <v>#DIV/0!</v>
      </c>
      <c r="L10" s="31"/>
      <c r="M10" s="31" t="e">
        <f t="shared" si="5"/>
        <v>#DIV/0!</v>
      </c>
      <c r="N10" s="38"/>
      <c r="O10" s="51"/>
      <c r="P10" s="32" t="e">
        <f t="shared" si="6"/>
        <v>#DIV/0!</v>
      </c>
      <c r="Q10" s="31"/>
      <c r="R10" s="32">
        <f t="shared" si="7"/>
        <v>0</v>
      </c>
      <c r="S10" s="32" t="e">
        <f t="shared" si="8"/>
        <v>#DIV/0!</v>
      </c>
      <c r="T10" s="36" t="e">
        <f t="shared" si="9"/>
        <v>#DIV/0!</v>
      </c>
      <c r="U10" s="41"/>
      <c r="V10" s="38">
        <f t="shared" si="10"/>
        <v>0</v>
      </c>
      <c r="W10" s="38"/>
      <c r="X10" s="38"/>
      <c r="Y10" s="38"/>
      <c r="Z10" s="38"/>
      <c r="AA10" s="38"/>
      <c r="AB10" s="38"/>
      <c r="AC10" s="31"/>
      <c r="AD10" s="31"/>
      <c r="AE10" s="31"/>
      <c r="AF10" s="31"/>
      <c r="AG10" s="68"/>
      <c r="AH10" s="41">
        <v>3121</v>
      </c>
      <c r="AI10" s="42">
        <v>681</v>
      </c>
      <c r="AJ10" s="38" t="e">
        <f t="shared" si="11"/>
        <v>#DIV/0!</v>
      </c>
      <c r="AK10" s="38">
        <v>19.5</v>
      </c>
      <c r="AL10" s="42">
        <v>3215</v>
      </c>
      <c r="AM10" s="54">
        <v>1075</v>
      </c>
      <c r="AN10" s="41">
        <v>0.32</v>
      </c>
      <c r="AO10" s="42" t="s">
        <v>20</v>
      </c>
      <c r="AP10" s="45"/>
      <c r="AQ10" s="46"/>
      <c r="AR10" s="47"/>
      <c r="AS10" s="48"/>
    </row>
    <row r="11" spans="1:53" s="29" customFormat="1" ht="16.5" customHeight="1" x14ac:dyDescent="0.25">
      <c r="A11" s="49"/>
      <c r="B11" s="31">
        <f t="shared" si="12"/>
        <v>0</v>
      </c>
      <c r="C11" s="32" t="e">
        <f t="shared" si="0"/>
        <v>#DIV/0!</v>
      </c>
      <c r="D11" s="31"/>
      <c r="E11" s="32" t="e">
        <f t="shared" si="1"/>
        <v>#DIV/0!</v>
      </c>
      <c r="F11" s="31"/>
      <c r="G11" s="32" t="e">
        <f t="shared" si="2"/>
        <v>#DIV/0!</v>
      </c>
      <c r="H11" s="38"/>
      <c r="I11" s="31" t="e">
        <f t="shared" si="3"/>
        <v>#DIV/0!</v>
      </c>
      <c r="J11" s="31"/>
      <c r="K11" s="32" t="e">
        <f t="shared" si="4"/>
        <v>#DIV/0!</v>
      </c>
      <c r="L11" s="31"/>
      <c r="M11" s="31" t="e">
        <f t="shared" si="5"/>
        <v>#DIV/0!</v>
      </c>
      <c r="N11" s="38"/>
      <c r="O11" s="51"/>
      <c r="P11" s="32" t="e">
        <f t="shared" si="6"/>
        <v>#DIV/0!</v>
      </c>
      <c r="Q11" s="31"/>
      <c r="R11" s="32">
        <f t="shared" si="7"/>
        <v>0</v>
      </c>
      <c r="S11" s="32" t="e">
        <f t="shared" si="8"/>
        <v>#DIV/0!</v>
      </c>
      <c r="T11" s="36" t="e">
        <f t="shared" si="9"/>
        <v>#DIV/0!</v>
      </c>
      <c r="U11" s="41"/>
      <c r="V11" s="38">
        <f t="shared" si="10"/>
        <v>0</v>
      </c>
      <c r="W11" s="38"/>
      <c r="X11" s="38"/>
      <c r="Y11" s="38"/>
      <c r="Z11" s="38"/>
      <c r="AA11" s="38"/>
      <c r="AB11" s="38"/>
      <c r="AC11" s="31"/>
      <c r="AD11" s="31"/>
      <c r="AE11" s="31"/>
      <c r="AF11" s="31"/>
      <c r="AG11" s="68"/>
      <c r="AH11" s="41">
        <v>1633</v>
      </c>
      <c r="AI11" s="42">
        <v>0</v>
      </c>
      <c r="AJ11" s="38" t="e">
        <f t="shared" si="11"/>
        <v>#DIV/0!</v>
      </c>
      <c r="AK11" s="38">
        <v>20.13</v>
      </c>
      <c r="AL11" s="42">
        <v>1319</v>
      </c>
      <c r="AM11" s="54">
        <v>5150</v>
      </c>
      <c r="AN11" s="41">
        <v>0.35</v>
      </c>
      <c r="AO11" s="42" t="s">
        <v>34</v>
      </c>
      <c r="AP11" s="45"/>
      <c r="AQ11" s="46"/>
      <c r="AR11" s="47"/>
      <c r="AS11" s="48"/>
    </row>
    <row r="12" spans="1:53" s="29" customFormat="1" ht="18" customHeight="1" x14ac:dyDescent="0.25">
      <c r="A12" s="49"/>
      <c r="B12" s="31">
        <f t="shared" si="12"/>
        <v>0</v>
      </c>
      <c r="C12" s="32" t="e">
        <f t="shared" si="0"/>
        <v>#DIV/0!</v>
      </c>
      <c r="D12" s="31"/>
      <c r="E12" s="32" t="e">
        <f t="shared" si="1"/>
        <v>#DIV/0!</v>
      </c>
      <c r="F12" s="31"/>
      <c r="G12" s="32" t="e">
        <f t="shared" si="2"/>
        <v>#DIV/0!</v>
      </c>
      <c r="H12" s="38"/>
      <c r="I12" s="31" t="e">
        <f t="shared" si="3"/>
        <v>#DIV/0!</v>
      </c>
      <c r="J12" s="31"/>
      <c r="K12" s="32" t="e">
        <f t="shared" si="4"/>
        <v>#DIV/0!</v>
      </c>
      <c r="L12" s="31"/>
      <c r="M12" s="31" t="e">
        <f t="shared" si="5"/>
        <v>#DIV/0!</v>
      </c>
      <c r="N12" s="38"/>
      <c r="O12" s="51"/>
      <c r="P12" s="32" t="e">
        <f t="shared" si="6"/>
        <v>#DIV/0!</v>
      </c>
      <c r="Q12" s="31"/>
      <c r="R12" s="32">
        <f t="shared" si="7"/>
        <v>0</v>
      </c>
      <c r="S12" s="32" t="e">
        <f t="shared" si="8"/>
        <v>#DIV/0!</v>
      </c>
      <c r="T12" s="36" t="e">
        <f t="shared" si="9"/>
        <v>#DIV/0!</v>
      </c>
      <c r="U12" s="41"/>
      <c r="V12" s="38">
        <f t="shared" si="10"/>
        <v>0</v>
      </c>
      <c r="W12" s="38"/>
      <c r="X12" s="38"/>
      <c r="Y12" s="38"/>
      <c r="Z12" s="38"/>
      <c r="AA12" s="38"/>
      <c r="AB12" s="38"/>
      <c r="AC12" s="31"/>
      <c r="AD12" s="31"/>
      <c r="AE12" s="31"/>
      <c r="AF12" s="31"/>
      <c r="AG12" s="68"/>
      <c r="AH12" s="41">
        <v>31458</v>
      </c>
      <c r="AI12" s="42">
        <v>1152</v>
      </c>
      <c r="AJ12" s="38" t="e">
        <f t="shared" si="11"/>
        <v>#DIV/0!</v>
      </c>
      <c r="AK12" s="38">
        <v>19.59</v>
      </c>
      <c r="AL12" s="42">
        <v>31719</v>
      </c>
      <c r="AM12" s="54">
        <v>31974</v>
      </c>
      <c r="AN12" s="41">
        <v>0.22</v>
      </c>
      <c r="AO12" s="42" t="s">
        <v>28</v>
      </c>
      <c r="AP12" s="45"/>
      <c r="AQ12" s="46"/>
      <c r="AR12" s="47"/>
      <c r="AS12" s="48"/>
    </row>
    <row r="13" spans="1:53" s="29" customFormat="1" ht="18" customHeight="1" x14ac:dyDescent="0.25">
      <c r="A13" s="49"/>
      <c r="B13" s="31">
        <f t="shared" si="12"/>
        <v>0</v>
      </c>
      <c r="C13" s="32" t="e">
        <f t="shared" si="0"/>
        <v>#DIV/0!</v>
      </c>
      <c r="D13" s="31"/>
      <c r="E13" s="32" t="e">
        <f t="shared" si="1"/>
        <v>#DIV/0!</v>
      </c>
      <c r="F13" s="31"/>
      <c r="G13" s="32" t="e">
        <f t="shared" si="2"/>
        <v>#DIV/0!</v>
      </c>
      <c r="H13" s="38"/>
      <c r="I13" s="31" t="e">
        <f t="shared" si="3"/>
        <v>#DIV/0!</v>
      </c>
      <c r="J13" s="31"/>
      <c r="K13" s="32" t="e">
        <f t="shared" si="4"/>
        <v>#DIV/0!</v>
      </c>
      <c r="L13" s="31"/>
      <c r="M13" s="31" t="e">
        <f t="shared" si="5"/>
        <v>#DIV/0!</v>
      </c>
      <c r="N13" s="38"/>
      <c r="O13" s="51"/>
      <c r="P13" s="32" t="e">
        <f t="shared" si="6"/>
        <v>#DIV/0!</v>
      </c>
      <c r="Q13" s="31"/>
      <c r="R13" s="32">
        <f t="shared" si="7"/>
        <v>0</v>
      </c>
      <c r="S13" s="32" t="e">
        <f t="shared" si="8"/>
        <v>#DIV/0!</v>
      </c>
      <c r="T13" s="36" t="e">
        <f t="shared" si="9"/>
        <v>#DIV/0!</v>
      </c>
      <c r="U13" s="41"/>
      <c r="V13" s="38">
        <f t="shared" si="10"/>
        <v>0</v>
      </c>
      <c r="W13" s="38"/>
      <c r="X13" s="38"/>
      <c r="Y13" s="38"/>
      <c r="Z13" s="38"/>
      <c r="AA13" s="38"/>
      <c r="AB13" s="38"/>
      <c r="AC13" s="31"/>
      <c r="AD13" s="31"/>
      <c r="AE13" s="31"/>
      <c r="AF13" s="31"/>
      <c r="AG13" s="53"/>
      <c r="AH13" s="69">
        <v>335</v>
      </c>
      <c r="AI13" s="42">
        <v>107</v>
      </c>
      <c r="AJ13" s="38" t="e">
        <f>AF13/#REF!*10</f>
        <v>#REF!</v>
      </c>
      <c r="AK13" s="38">
        <v>20.51</v>
      </c>
      <c r="AL13" s="42">
        <v>208</v>
      </c>
      <c r="AM13" s="43"/>
      <c r="AN13" s="41">
        <v>0.97</v>
      </c>
      <c r="AO13" s="42" t="s">
        <v>35</v>
      </c>
      <c r="AP13" s="45"/>
      <c r="AQ13" s="46"/>
      <c r="AR13" s="47"/>
      <c r="AS13" s="48"/>
    </row>
    <row r="14" spans="1:53" s="29" customFormat="1" ht="15.75" customHeight="1" x14ac:dyDescent="0.25">
      <c r="A14" s="49"/>
      <c r="B14" s="31">
        <f t="shared" si="12"/>
        <v>0</v>
      </c>
      <c r="C14" s="32" t="e">
        <f t="shared" si="0"/>
        <v>#DIV/0!</v>
      </c>
      <c r="D14" s="31"/>
      <c r="E14" s="32" t="e">
        <f t="shared" si="1"/>
        <v>#DIV/0!</v>
      </c>
      <c r="F14" s="38"/>
      <c r="G14" s="32" t="e">
        <f t="shared" si="2"/>
        <v>#DIV/0!</v>
      </c>
      <c r="H14" s="38"/>
      <c r="I14" s="31" t="e">
        <f t="shared" si="3"/>
        <v>#DIV/0!</v>
      </c>
      <c r="J14" s="31"/>
      <c r="K14" s="32" t="e">
        <f t="shared" si="4"/>
        <v>#DIV/0!</v>
      </c>
      <c r="L14" s="31"/>
      <c r="M14" s="31" t="e">
        <f t="shared" si="5"/>
        <v>#DIV/0!</v>
      </c>
      <c r="N14" s="38"/>
      <c r="O14" s="51"/>
      <c r="P14" s="32" t="e">
        <f t="shared" si="6"/>
        <v>#DIV/0!</v>
      </c>
      <c r="Q14" s="31"/>
      <c r="R14" s="32">
        <f t="shared" si="7"/>
        <v>0</v>
      </c>
      <c r="S14" s="32" t="e">
        <f t="shared" si="8"/>
        <v>#DIV/0!</v>
      </c>
      <c r="T14" s="36" t="e">
        <f t="shared" si="9"/>
        <v>#DIV/0!</v>
      </c>
      <c r="U14" s="41"/>
      <c r="V14" s="38">
        <f t="shared" si="10"/>
        <v>0</v>
      </c>
      <c r="W14" s="38"/>
      <c r="X14" s="38"/>
      <c r="Y14" s="38"/>
      <c r="Z14" s="38"/>
      <c r="AA14" s="38"/>
      <c r="AB14" s="38"/>
      <c r="AC14" s="31"/>
      <c r="AD14" s="31"/>
      <c r="AE14" s="31"/>
      <c r="AF14" s="31"/>
      <c r="AG14" s="68"/>
      <c r="AH14" s="41">
        <v>20575</v>
      </c>
      <c r="AI14" s="42">
        <v>0</v>
      </c>
      <c r="AJ14" s="38" t="e">
        <f>AF14/AG14*10</f>
        <v>#DIV/0!</v>
      </c>
      <c r="AK14" s="38">
        <v>16.41</v>
      </c>
      <c r="AL14" s="42">
        <v>20037</v>
      </c>
      <c r="AM14" s="54">
        <v>20377</v>
      </c>
      <c r="AN14" s="42">
        <v>0.45</v>
      </c>
      <c r="AO14" s="42" t="s">
        <v>31</v>
      </c>
      <c r="AP14" s="45"/>
      <c r="AQ14" s="46"/>
      <c r="AR14" s="47"/>
      <c r="AS14" s="48"/>
    </row>
    <row r="15" spans="1:53" s="29" customFormat="1" ht="18" customHeight="1" x14ac:dyDescent="0.25">
      <c r="A15" s="49"/>
      <c r="B15" s="31">
        <f t="shared" si="12"/>
        <v>0</v>
      </c>
      <c r="C15" s="32" t="e">
        <f t="shared" si="0"/>
        <v>#DIV/0!</v>
      </c>
      <c r="D15" s="31"/>
      <c r="E15" s="32" t="e">
        <f t="shared" si="1"/>
        <v>#DIV/0!</v>
      </c>
      <c r="F15" s="31"/>
      <c r="G15" s="32" t="e">
        <f t="shared" si="2"/>
        <v>#DIV/0!</v>
      </c>
      <c r="H15" s="31"/>
      <c r="I15" s="31" t="e">
        <f t="shared" si="3"/>
        <v>#DIV/0!</v>
      </c>
      <c r="J15" s="31"/>
      <c r="K15" s="32" t="e">
        <f t="shared" si="4"/>
        <v>#DIV/0!</v>
      </c>
      <c r="L15" s="31"/>
      <c r="M15" s="31" t="e">
        <f t="shared" si="5"/>
        <v>#DIV/0!</v>
      </c>
      <c r="N15" s="38"/>
      <c r="O15" s="51"/>
      <c r="P15" s="32" t="e">
        <f t="shared" si="6"/>
        <v>#DIV/0!</v>
      </c>
      <c r="Q15" s="31"/>
      <c r="R15" s="32">
        <f t="shared" si="7"/>
        <v>0</v>
      </c>
      <c r="S15" s="32" t="e">
        <f t="shared" si="8"/>
        <v>#DIV/0!</v>
      </c>
      <c r="T15" s="36" t="e">
        <f t="shared" si="9"/>
        <v>#DIV/0!</v>
      </c>
      <c r="U15" s="41"/>
      <c r="V15" s="38">
        <f t="shared" si="10"/>
        <v>0</v>
      </c>
      <c r="W15" s="38"/>
      <c r="X15" s="38"/>
      <c r="Y15" s="38"/>
      <c r="Z15" s="38"/>
      <c r="AA15" s="38"/>
      <c r="AB15" s="38"/>
      <c r="AC15" s="31"/>
      <c r="AD15" s="31"/>
      <c r="AE15" s="31"/>
      <c r="AF15" s="31"/>
      <c r="AG15" s="68"/>
      <c r="AH15" s="41">
        <v>1053</v>
      </c>
      <c r="AI15" s="42">
        <v>376</v>
      </c>
      <c r="AJ15" s="38" t="e">
        <f>AF15/AG15*10</f>
        <v>#DIV/0!</v>
      </c>
      <c r="AK15" s="38">
        <v>19.309999999999999</v>
      </c>
      <c r="AL15" s="42">
        <v>995</v>
      </c>
      <c r="AM15" s="54">
        <v>1387</v>
      </c>
      <c r="AN15" s="45"/>
      <c r="AO15" s="45"/>
      <c r="AP15" s="45"/>
      <c r="AQ15" s="46"/>
      <c r="AR15" s="47"/>
      <c r="AS15" s="48"/>
    </row>
    <row r="16" spans="1:53" s="29" customFormat="1" ht="18" customHeight="1" x14ac:dyDescent="0.25">
      <c r="A16" s="49"/>
      <c r="B16" s="31">
        <f t="shared" si="12"/>
        <v>0</v>
      </c>
      <c r="C16" s="32" t="e">
        <f t="shared" si="0"/>
        <v>#DIV/0!</v>
      </c>
      <c r="D16" s="31"/>
      <c r="E16" s="32" t="e">
        <f t="shared" si="1"/>
        <v>#DIV/0!</v>
      </c>
      <c r="F16" s="31"/>
      <c r="G16" s="32" t="e">
        <f t="shared" si="2"/>
        <v>#DIV/0!</v>
      </c>
      <c r="H16" s="38"/>
      <c r="I16" s="31" t="e">
        <f t="shared" si="3"/>
        <v>#DIV/0!</v>
      </c>
      <c r="J16" s="31"/>
      <c r="K16" s="32" t="e">
        <f t="shared" si="4"/>
        <v>#DIV/0!</v>
      </c>
      <c r="L16" s="31"/>
      <c r="M16" s="31" t="e">
        <f t="shared" si="5"/>
        <v>#DIV/0!</v>
      </c>
      <c r="N16" s="38"/>
      <c r="O16" s="51"/>
      <c r="P16" s="32" t="e">
        <f t="shared" si="6"/>
        <v>#DIV/0!</v>
      </c>
      <c r="Q16" s="31"/>
      <c r="R16" s="32">
        <f t="shared" si="7"/>
        <v>0</v>
      </c>
      <c r="S16" s="32" t="e">
        <f t="shared" si="8"/>
        <v>#DIV/0!</v>
      </c>
      <c r="T16" s="36" t="e">
        <f t="shared" si="9"/>
        <v>#DIV/0!</v>
      </c>
      <c r="U16" s="41"/>
      <c r="V16" s="38">
        <f t="shared" si="10"/>
        <v>0</v>
      </c>
      <c r="W16" s="38"/>
      <c r="X16" s="38"/>
      <c r="Y16" s="38"/>
      <c r="Z16" s="38"/>
      <c r="AA16" s="38"/>
      <c r="AB16" s="38"/>
      <c r="AC16" s="31"/>
      <c r="AD16" s="31"/>
      <c r="AE16" s="31"/>
      <c r="AF16" s="31"/>
      <c r="AG16" s="53"/>
      <c r="AH16" s="41">
        <v>3786</v>
      </c>
      <c r="AI16" s="42">
        <v>0</v>
      </c>
      <c r="AJ16" s="38" t="e">
        <f>AF16/#REF!*10</f>
        <v>#REF!</v>
      </c>
      <c r="AK16" s="38">
        <v>19.239999999999998</v>
      </c>
      <c r="AL16" s="42">
        <v>3612</v>
      </c>
      <c r="AM16" s="43"/>
      <c r="AN16" s="45"/>
      <c r="AO16" s="45"/>
      <c r="AP16" s="45"/>
      <c r="AQ16" s="46"/>
      <c r="AR16" s="47"/>
      <c r="AS16" s="48"/>
    </row>
    <row r="17" spans="1:52" s="29" customFormat="1" ht="17.25" customHeight="1" x14ac:dyDescent="0.25">
      <c r="A17" s="49"/>
      <c r="B17" s="31">
        <f t="shared" si="12"/>
        <v>0</v>
      </c>
      <c r="C17" s="32" t="e">
        <f t="shared" si="0"/>
        <v>#DIV/0!</v>
      </c>
      <c r="D17" s="31"/>
      <c r="E17" s="32" t="e">
        <f t="shared" si="1"/>
        <v>#DIV/0!</v>
      </c>
      <c r="F17" s="31"/>
      <c r="G17" s="32" t="e">
        <f t="shared" si="2"/>
        <v>#DIV/0!</v>
      </c>
      <c r="H17" s="70"/>
      <c r="I17" s="31" t="e">
        <f t="shared" si="3"/>
        <v>#DIV/0!</v>
      </c>
      <c r="J17" s="31"/>
      <c r="K17" s="32" t="e">
        <f t="shared" si="4"/>
        <v>#DIV/0!</v>
      </c>
      <c r="L17" s="31"/>
      <c r="M17" s="31" t="e">
        <f t="shared" si="5"/>
        <v>#DIV/0!</v>
      </c>
      <c r="N17" s="38"/>
      <c r="O17" s="51"/>
      <c r="P17" s="32" t="e">
        <f t="shared" si="6"/>
        <v>#DIV/0!</v>
      </c>
      <c r="Q17" s="31"/>
      <c r="R17" s="32">
        <f t="shared" si="7"/>
        <v>0</v>
      </c>
      <c r="S17" s="32" t="e">
        <f t="shared" si="8"/>
        <v>#DIV/0!</v>
      </c>
      <c r="T17" s="36" t="e">
        <f t="shared" si="9"/>
        <v>#DIV/0!</v>
      </c>
      <c r="U17" s="41"/>
      <c r="V17" s="38">
        <f t="shared" si="10"/>
        <v>0</v>
      </c>
      <c r="W17" s="39"/>
      <c r="X17" s="39"/>
      <c r="Y17" s="39"/>
      <c r="Z17" s="39"/>
      <c r="AA17" s="39"/>
      <c r="AB17" s="39"/>
      <c r="AC17" s="39"/>
      <c r="AD17" s="39"/>
      <c r="AE17" s="39"/>
      <c r="AF17" s="71"/>
      <c r="AG17" s="39"/>
      <c r="AH17" s="41">
        <v>3588</v>
      </c>
      <c r="AI17" s="42">
        <v>0</v>
      </c>
      <c r="AJ17" s="38" t="e">
        <f>AF17/#REF!*10</f>
        <v>#REF!</v>
      </c>
      <c r="AK17" s="38">
        <v>17.52</v>
      </c>
      <c r="AL17" s="42">
        <v>3187</v>
      </c>
      <c r="AM17" s="43"/>
      <c r="AN17" s="72"/>
      <c r="AO17" s="45"/>
      <c r="AP17" s="45"/>
      <c r="AQ17" s="46"/>
      <c r="AR17" s="47"/>
      <c r="AS17" s="48"/>
    </row>
    <row r="18" spans="1:52" s="29" customFormat="1" ht="19.5" customHeight="1" x14ac:dyDescent="0.25">
      <c r="A18" s="42"/>
      <c r="B18" s="31">
        <f t="shared" si="12"/>
        <v>0</v>
      </c>
      <c r="C18" s="32" t="e">
        <f t="shared" si="0"/>
        <v>#DIV/0!</v>
      </c>
      <c r="D18" s="31"/>
      <c r="E18" s="32" t="e">
        <f t="shared" si="1"/>
        <v>#DIV/0!</v>
      </c>
      <c r="F18" s="31"/>
      <c r="G18" s="32" t="e">
        <f t="shared" si="2"/>
        <v>#DIV/0!</v>
      </c>
      <c r="H18" s="38"/>
      <c r="I18" s="31" t="e">
        <f t="shared" si="3"/>
        <v>#DIV/0!</v>
      </c>
      <c r="J18" s="31"/>
      <c r="K18" s="32" t="e">
        <f t="shared" si="4"/>
        <v>#DIV/0!</v>
      </c>
      <c r="L18" s="31"/>
      <c r="M18" s="31" t="e">
        <f t="shared" si="5"/>
        <v>#DIV/0!</v>
      </c>
      <c r="N18" s="38"/>
      <c r="O18" s="51"/>
      <c r="P18" s="32" t="e">
        <f t="shared" si="6"/>
        <v>#DIV/0!</v>
      </c>
      <c r="Q18" s="31"/>
      <c r="R18" s="32">
        <f t="shared" si="7"/>
        <v>0</v>
      </c>
      <c r="S18" s="32" t="e">
        <f t="shared" si="8"/>
        <v>#DIV/0!</v>
      </c>
      <c r="T18" s="36" t="e">
        <f t="shared" si="9"/>
        <v>#DIV/0!</v>
      </c>
      <c r="U18" s="73"/>
      <c r="V18" s="38">
        <f t="shared" si="10"/>
        <v>0</v>
      </c>
      <c r="W18" s="38"/>
      <c r="X18" s="38"/>
      <c r="Y18" s="38"/>
      <c r="Z18" s="38"/>
      <c r="AA18" s="38"/>
      <c r="AB18" s="31"/>
      <c r="AC18" s="31"/>
      <c r="AD18" s="31"/>
      <c r="AE18" s="31"/>
      <c r="AF18" s="31"/>
      <c r="AG18" s="53"/>
      <c r="AH18" s="41">
        <v>8745</v>
      </c>
      <c r="AI18" s="42">
        <v>155</v>
      </c>
      <c r="AJ18" s="38" t="e">
        <f>AF18/#REF!*10</f>
        <v>#REF!</v>
      </c>
      <c r="AK18" s="38">
        <v>21.4</v>
      </c>
      <c r="AL18" s="42">
        <v>7984</v>
      </c>
      <c r="AM18" s="43"/>
      <c r="AN18" s="45"/>
      <c r="AO18" s="45"/>
      <c r="AP18" s="45"/>
      <c r="AQ18" s="46"/>
      <c r="AR18" s="47"/>
      <c r="AV18" s="48"/>
    </row>
    <row r="19" spans="1:52" s="74" customFormat="1" ht="27" customHeight="1" x14ac:dyDescent="0.2">
      <c r="A19" s="75" t="s">
        <v>36</v>
      </c>
      <c r="B19" s="76">
        <f>SUM(B5:B18)</f>
        <v>4654</v>
      </c>
      <c r="C19" s="77">
        <f t="shared" si="0"/>
        <v>98.455680135392427</v>
      </c>
      <c r="D19" s="78">
        <f>SUM(D5:D18)</f>
        <v>3945</v>
      </c>
      <c r="E19" s="77">
        <f t="shared" si="1"/>
        <v>108.73759647188534</v>
      </c>
      <c r="F19" s="78">
        <f>SUM(F5:F18)</f>
        <v>420</v>
      </c>
      <c r="G19" s="77">
        <f t="shared" si="2"/>
        <v>52.5</v>
      </c>
      <c r="H19" s="78">
        <f>SUM(H5:H18)</f>
        <v>0</v>
      </c>
      <c r="I19" s="77" t="e">
        <f t="shared" si="3"/>
        <v>#DIV/0!</v>
      </c>
      <c r="J19" s="78">
        <f>SUM(J5:J18)</f>
        <v>72050</v>
      </c>
      <c r="K19" s="77">
        <f t="shared" si="4"/>
        <v>96.706217115859545</v>
      </c>
      <c r="L19" s="78">
        <f>SUM(L5:L18)</f>
        <v>0</v>
      </c>
      <c r="M19" s="77" t="e">
        <f t="shared" si="5"/>
        <v>#DIV/0!</v>
      </c>
      <c r="N19" s="78">
        <f>SUM(N5:N18)</f>
        <v>0</v>
      </c>
      <c r="O19" s="79">
        <f>SUM(O5:O18)</f>
        <v>0</v>
      </c>
      <c r="P19" s="77" t="e">
        <f t="shared" si="6"/>
        <v>#DIV/0!</v>
      </c>
      <c r="Q19" s="78">
        <f>SUM(Q5:Q18)</f>
        <v>0</v>
      </c>
      <c r="R19" s="78">
        <f>SUM(R5:R18)</f>
        <v>9555.5</v>
      </c>
      <c r="S19" s="32" t="e">
        <f t="shared" si="8"/>
        <v>#DIV/0!</v>
      </c>
      <c r="T19" s="80">
        <f t="shared" si="9"/>
        <v>60.47784810126582</v>
      </c>
      <c r="U19" s="81" t="s">
        <v>37</v>
      </c>
      <c r="V19" s="82">
        <f t="shared" si="10"/>
        <v>4727</v>
      </c>
      <c r="W19" s="83">
        <f t="shared" ref="W19:AM19" si="13">SUM(W5:W18)</f>
        <v>3628</v>
      </c>
      <c r="X19" s="84">
        <f t="shared" si="13"/>
        <v>0</v>
      </c>
      <c r="Y19" s="84">
        <f t="shared" si="13"/>
        <v>1099</v>
      </c>
      <c r="Z19" s="84">
        <f t="shared" si="13"/>
        <v>800</v>
      </c>
      <c r="AA19" s="84">
        <f t="shared" si="13"/>
        <v>0</v>
      </c>
      <c r="AB19" s="84">
        <f t="shared" si="13"/>
        <v>74504</v>
      </c>
      <c r="AC19" s="84">
        <f t="shared" si="13"/>
        <v>0</v>
      </c>
      <c r="AD19" s="84">
        <f t="shared" si="13"/>
        <v>0</v>
      </c>
      <c r="AE19" s="84">
        <f t="shared" si="13"/>
        <v>0</v>
      </c>
      <c r="AF19" s="84">
        <f t="shared" si="13"/>
        <v>0</v>
      </c>
      <c r="AG19" s="85">
        <f t="shared" si="13"/>
        <v>1580</v>
      </c>
      <c r="AH19" s="86">
        <f t="shared" si="13"/>
        <v>83606</v>
      </c>
      <c r="AI19" s="87">
        <f t="shared" si="13"/>
        <v>4310.2</v>
      </c>
      <c r="AJ19" s="87" t="e">
        <f t="shared" si="13"/>
        <v>#REF!</v>
      </c>
      <c r="AK19" s="87">
        <f t="shared" si="13"/>
        <v>275.89</v>
      </c>
      <c r="AL19" s="87">
        <f t="shared" si="13"/>
        <v>80794</v>
      </c>
      <c r="AM19" s="88">
        <f t="shared" si="13"/>
        <v>65801</v>
      </c>
      <c r="AN19" s="89"/>
      <c r="AO19" s="44"/>
      <c r="AP19" s="44"/>
      <c r="AQ19" s="90"/>
      <c r="AR19" s="47"/>
      <c r="AS19" s="91"/>
      <c r="AT19" s="91"/>
      <c r="AU19" s="91"/>
      <c r="AV19" s="91"/>
      <c r="AW19" s="91"/>
      <c r="AX19" s="91"/>
      <c r="AY19" s="91"/>
      <c r="AZ19" s="91"/>
    </row>
    <row r="20" spans="1:52" s="29" customFormat="1" ht="18.75" customHeight="1" x14ac:dyDescent="0.25">
      <c r="A20" s="92" t="s">
        <v>38</v>
      </c>
      <c r="B20" s="31"/>
      <c r="C20" s="31"/>
      <c r="D20" s="71"/>
      <c r="E20" s="31"/>
      <c r="F20" s="71"/>
      <c r="G20" s="31"/>
      <c r="H20" s="71"/>
      <c r="I20" s="31"/>
      <c r="J20" s="71"/>
      <c r="K20" s="31"/>
      <c r="L20" s="71"/>
      <c r="M20" s="31"/>
      <c r="N20" s="71"/>
      <c r="O20" s="93"/>
      <c r="P20" s="31"/>
      <c r="Q20" s="71"/>
      <c r="R20" s="71"/>
      <c r="S20" s="32"/>
      <c r="T20" s="94"/>
      <c r="U20" s="95"/>
      <c r="V20" s="96"/>
      <c r="W20" s="97"/>
      <c r="X20" s="96"/>
      <c r="Y20" s="97"/>
      <c r="Z20" s="98"/>
      <c r="AA20" s="97"/>
      <c r="AB20" s="98"/>
      <c r="AC20" s="98"/>
      <c r="AD20" s="98"/>
      <c r="AE20" s="98"/>
      <c r="AF20" s="99"/>
      <c r="AG20" s="96"/>
      <c r="AH20" s="45"/>
      <c r="AI20" s="45"/>
      <c r="AJ20" s="96" t="e">
        <f>AF20/AG20*10</f>
        <v>#DIV/0!</v>
      </c>
      <c r="AK20" s="96">
        <v>19.61</v>
      </c>
      <c r="AL20" s="44"/>
      <c r="AM20" s="43"/>
      <c r="AN20" s="44"/>
      <c r="AO20" s="44"/>
      <c r="AP20" s="45"/>
      <c r="AQ20" s="46"/>
      <c r="AR20" s="47"/>
    </row>
    <row r="21" spans="1:52" s="29" customFormat="1" ht="15" x14ac:dyDescent="0.25">
      <c r="A21" s="42" t="s">
        <v>39</v>
      </c>
      <c r="B21" s="31">
        <f>B19-B20</f>
        <v>4654</v>
      </c>
      <c r="C21" s="31"/>
      <c r="D21" s="31">
        <f>D19-D20</f>
        <v>3945</v>
      </c>
      <c r="E21" s="31"/>
      <c r="F21" s="31">
        <f>F19-F20</f>
        <v>420</v>
      </c>
      <c r="G21" s="31">
        <f>G19-G20</f>
        <v>52.5</v>
      </c>
      <c r="H21" s="31">
        <f>H19-H20</f>
        <v>0</v>
      </c>
      <c r="I21" s="31"/>
      <c r="J21" s="57">
        <f>J19-J20</f>
        <v>72050</v>
      </c>
      <c r="K21" s="31"/>
      <c r="L21" s="71">
        <v>0</v>
      </c>
      <c r="M21" s="31"/>
      <c r="N21" s="57">
        <f>N19-N20</f>
        <v>0</v>
      </c>
      <c r="O21" s="100"/>
      <c r="P21" s="31"/>
      <c r="Q21" s="31">
        <f>Q19-Q20</f>
        <v>0</v>
      </c>
      <c r="R21" s="57">
        <f>R19-R20</f>
        <v>9555.5</v>
      </c>
      <c r="S21" s="31"/>
      <c r="T21" s="101">
        <f>T19-T20</f>
        <v>60.47784810126582</v>
      </c>
      <c r="U21" s="102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103"/>
      <c r="AH21" s="104"/>
      <c r="AI21" s="104"/>
      <c r="AJ21" s="104"/>
      <c r="AK21" s="104"/>
      <c r="AL21" s="104"/>
      <c r="AM21" s="45"/>
      <c r="AN21" s="45"/>
      <c r="AO21" s="45"/>
      <c r="AP21" s="45"/>
      <c r="AQ21" s="46"/>
    </row>
    <row r="22" spans="1:52" s="29" customFormat="1" ht="15" x14ac:dyDescent="0.25">
      <c r="A22" s="49" t="s">
        <v>40</v>
      </c>
      <c r="B22" s="31" t="e">
        <f>B19/B20*100</f>
        <v>#DIV/0!</v>
      </c>
      <c r="C22" s="31"/>
      <c r="D22" s="31" t="e">
        <f>D19/D20*100</f>
        <v>#DIV/0!</v>
      </c>
      <c r="E22" s="31"/>
      <c r="F22" s="31" t="e">
        <f>F19/F20*100</f>
        <v>#DIV/0!</v>
      </c>
      <c r="G22" s="31"/>
      <c r="H22" s="31" t="e">
        <f>H19/H20*100</f>
        <v>#DIV/0!</v>
      </c>
      <c r="I22" s="31"/>
      <c r="J22" s="105" t="e">
        <f>J19/J20*100</f>
        <v>#DIV/0!</v>
      </c>
      <c r="K22" s="31"/>
      <c r="L22" s="71">
        <v>0</v>
      </c>
      <c r="M22" s="31"/>
      <c r="N22" s="31" t="e">
        <f>N19/N20*100</f>
        <v>#DIV/0!</v>
      </c>
      <c r="O22" s="106"/>
      <c r="P22" s="31"/>
      <c r="Q22" s="31"/>
      <c r="R22" s="31" t="e">
        <f>R19/R20*100</f>
        <v>#DIV/0!</v>
      </c>
      <c r="S22" s="31"/>
      <c r="T22" s="107" t="e">
        <f>T19/T20*100</f>
        <v>#DIV/0!</v>
      </c>
      <c r="U22" s="108"/>
      <c r="V22" s="44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96"/>
      <c r="AK22" s="96"/>
      <c r="AL22" s="45"/>
      <c r="AM22" s="45"/>
      <c r="AN22" s="45"/>
      <c r="AO22" s="45"/>
      <c r="AP22" s="45"/>
      <c r="AQ22" s="46"/>
    </row>
    <row r="23" spans="1:52" s="29" customFormat="1" ht="15" x14ac:dyDescent="0.25">
      <c r="A23" s="45"/>
      <c r="B23" s="96"/>
      <c r="C23" s="96"/>
      <c r="D23" s="96"/>
      <c r="E23" s="96"/>
      <c r="F23" s="96"/>
      <c r="G23" s="96"/>
      <c r="H23" s="96"/>
      <c r="I23" s="96"/>
      <c r="J23" s="96"/>
      <c r="K23" s="99"/>
      <c r="L23" s="99"/>
      <c r="M23" s="99"/>
      <c r="N23" s="96"/>
      <c r="O23" s="96"/>
      <c r="P23" s="96"/>
      <c r="Q23" s="96"/>
      <c r="R23" s="96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96"/>
      <c r="AK23" s="96"/>
      <c r="AL23" s="45"/>
      <c r="AM23" s="45"/>
      <c r="AN23" s="45"/>
      <c r="AO23" s="45"/>
      <c r="AP23" s="45"/>
      <c r="AQ23" s="46"/>
    </row>
    <row r="24" spans="1:52" s="29" customFormat="1" ht="15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109"/>
      <c r="L24" s="109"/>
      <c r="M24" s="109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6"/>
    </row>
    <row r="25" spans="1:52" s="29" customFormat="1" ht="15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109"/>
      <c r="L25" s="109"/>
      <c r="M25" s="109"/>
      <c r="N25" s="109"/>
      <c r="O25" s="109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96"/>
      <c r="AK25" s="96"/>
      <c r="AL25" s="45"/>
      <c r="AM25" s="45"/>
      <c r="AN25" s="45"/>
      <c r="AO25" s="45"/>
      <c r="AP25" s="45"/>
      <c r="AQ25" s="46"/>
    </row>
    <row r="26" spans="1:52" s="18" customFormat="1" ht="15" x14ac:dyDescent="0.25">
      <c r="A26" s="110"/>
      <c r="B26" s="110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2"/>
      <c r="AK26" s="112"/>
      <c r="AL26" s="110"/>
      <c r="AM26" s="110"/>
      <c r="AN26" s="110"/>
      <c r="AO26" s="110"/>
      <c r="AP26" s="110"/>
      <c r="AQ26" s="11"/>
    </row>
    <row r="27" spans="1:52" s="18" customFormat="1" ht="15" x14ac:dyDescent="0.2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1"/>
      <c r="L27" s="111"/>
      <c r="M27" s="111"/>
      <c r="N27" s="111"/>
      <c r="O27" s="111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2"/>
      <c r="AK27" s="112"/>
      <c r="AL27" s="110"/>
      <c r="AM27" s="110"/>
      <c r="AN27" s="110"/>
      <c r="AO27" s="110"/>
      <c r="AP27" s="110"/>
      <c r="AQ27" s="11"/>
    </row>
    <row r="28" spans="1:52" s="18" customFormat="1" ht="15" x14ac:dyDescent="0.25">
      <c r="A28" s="110"/>
      <c r="B28" s="110"/>
      <c r="C28" s="110"/>
      <c r="D28" s="111"/>
      <c r="E28" s="111"/>
      <c r="F28" s="110"/>
      <c r="G28" s="110"/>
      <c r="H28" s="110"/>
      <c r="I28" s="110"/>
      <c r="J28" s="110"/>
      <c r="K28" s="111"/>
      <c r="L28" s="111"/>
      <c r="M28" s="111"/>
      <c r="N28" s="111"/>
      <c r="O28" s="111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2"/>
      <c r="AK28" s="112"/>
      <c r="AL28" s="110"/>
      <c r="AM28" s="110"/>
      <c r="AN28" s="110"/>
      <c r="AO28" s="110"/>
      <c r="AP28" s="110"/>
      <c r="AQ28" s="11"/>
    </row>
    <row r="29" spans="1:52" s="18" customFormat="1" ht="11.2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0"/>
      <c r="L29" s="10"/>
      <c r="M29" s="10"/>
      <c r="N29" s="10"/>
      <c r="O29" s="10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3"/>
      <c r="AK29" s="113"/>
      <c r="AL29" s="11"/>
      <c r="AM29" s="11"/>
      <c r="AN29" s="11"/>
      <c r="AO29" s="11"/>
      <c r="AP29" s="11"/>
      <c r="AQ29" s="11"/>
    </row>
    <row r="30" spans="1:52" s="18" customFormat="1" ht="11.25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0"/>
      <c r="L30" s="10"/>
      <c r="M30" s="10"/>
      <c r="N30" s="10"/>
      <c r="O30" s="10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3"/>
      <c r="AK30" s="113"/>
      <c r="AL30" s="11"/>
      <c r="AM30" s="11"/>
      <c r="AN30" s="11"/>
      <c r="AO30" s="11"/>
      <c r="AP30" s="11"/>
      <c r="AQ30" s="11"/>
    </row>
    <row r="31" spans="1:52" s="18" customFormat="1" ht="11.25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0"/>
      <c r="L31" s="10"/>
      <c r="M31" s="10"/>
      <c r="N31" s="10"/>
      <c r="O31" s="10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3"/>
      <c r="AK31" s="113"/>
      <c r="AL31" s="11"/>
      <c r="AM31" s="11"/>
      <c r="AN31" s="11"/>
      <c r="AO31" s="11"/>
      <c r="AP31" s="11"/>
      <c r="AQ31" s="11"/>
    </row>
    <row r="32" spans="1:52" s="18" customFormat="1" ht="11.2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0"/>
      <c r="L32" s="10"/>
      <c r="M32" s="10"/>
      <c r="N32" s="10"/>
      <c r="O32" s="10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3"/>
      <c r="AK32" s="113"/>
      <c r="AL32" s="11"/>
      <c r="AM32" s="11"/>
      <c r="AN32" s="11"/>
      <c r="AO32" s="11"/>
      <c r="AP32" s="11"/>
      <c r="AQ32" s="11"/>
    </row>
    <row r="33" spans="1:43" s="18" customFormat="1" ht="11.2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0"/>
      <c r="L33" s="10"/>
      <c r="M33" s="10"/>
      <c r="N33" s="10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3"/>
      <c r="AK33" s="113"/>
      <c r="AL33" s="11"/>
      <c r="AM33" s="11"/>
      <c r="AN33" s="11"/>
      <c r="AO33" s="11"/>
      <c r="AP33" s="11"/>
      <c r="AQ33" s="11"/>
    </row>
    <row r="34" spans="1:43" s="18" customFormat="1" ht="11.2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0"/>
      <c r="L34" s="10"/>
      <c r="M34" s="10"/>
      <c r="N34" s="10"/>
      <c r="O34" s="10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3"/>
      <c r="AK34" s="113"/>
      <c r="AL34" s="11"/>
      <c r="AM34" s="11"/>
      <c r="AN34" s="11"/>
      <c r="AO34" s="11"/>
      <c r="AP34" s="11"/>
      <c r="AQ34" s="11"/>
    </row>
    <row r="35" spans="1:43" s="18" customFormat="1" ht="11.2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0"/>
      <c r="L35" s="10"/>
      <c r="M35" s="10"/>
      <c r="N35" s="10"/>
      <c r="O35" s="10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3"/>
      <c r="AK35" s="113"/>
      <c r="AL35" s="11"/>
      <c r="AM35" s="11"/>
      <c r="AN35" s="11"/>
      <c r="AO35" s="11"/>
      <c r="AP35" s="11"/>
      <c r="AQ35" s="11"/>
    </row>
    <row r="36" spans="1:43" x14ac:dyDescent="0.2">
      <c r="N36" s="2"/>
      <c r="O36" s="2"/>
    </row>
    <row r="37" spans="1:43" x14ac:dyDescent="0.2">
      <c r="N37" s="2"/>
      <c r="O37" s="2"/>
    </row>
    <row r="38" spans="1:43" ht="3" customHeight="1" x14ac:dyDescent="0.2">
      <c r="N38" s="2"/>
      <c r="O38" s="2"/>
    </row>
    <row r="39" spans="1:43" x14ac:dyDescent="0.2">
      <c r="N39" s="2"/>
      <c r="O39" s="2"/>
    </row>
    <row r="40" spans="1:43" x14ac:dyDescent="0.2">
      <c r="N40" s="2"/>
      <c r="O40" s="2"/>
    </row>
    <row r="41" spans="1:43" x14ac:dyDescent="0.2">
      <c r="N41" s="2"/>
      <c r="O41" s="2"/>
    </row>
    <row r="42" spans="1:43" x14ac:dyDescent="0.2">
      <c r="N42" s="2"/>
      <c r="O42" s="2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x14ac:dyDescent="0.2">
      <c r="N49" s="2"/>
      <c r="O49" s="2"/>
    </row>
    <row r="50" spans="14:15" x14ac:dyDescent="0.2">
      <c r="N50" s="2"/>
      <c r="O50" s="2"/>
    </row>
    <row r="51" spans="14:15" x14ac:dyDescent="0.2">
      <c r="N51" s="2"/>
      <c r="O51" s="2"/>
    </row>
    <row r="52" spans="14:15" x14ac:dyDescent="0.2">
      <c r="N52" s="2"/>
      <c r="O52" s="2"/>
    </row>
    <row r="53" spans="14:15" x14ac:dyDescent="0.2">
      <c r="N53" s="2"/>
      <c r="O53" s="2"/>
    </row>
    <row r="54" spans="14:15" x14ac:dyDescent="0.2">
      <c r="N54" s="2"/>
      <c r="O54" s="2"/>
    </row>
    <row r="55" spans="14:15" x14ac:dyDescent="0.2">
      <c r="N55" s="2"/>
      <c r="O55" s="2"/>
    </row>
    <row r="56" spans="14:15" x14ac:dyDescent="0.2">
      <c r="N56" s="2"/>
      <c r="O56" s="2"/>
    </row>
    <row r="57" spans="14:15" x14ac:dyDescent="0.2">
      <c r="N57" s="2"/>
      <c r="O57" s="2"/>
    </row>
    <row r="58" spans="14:15" x14ac:dyDescent="0.2">
      <c r="N58" s="2"/>
      <c r="O58" s="2"/>
    </row>
    <row r="59" spans="14:15" x14ac:dyDescent="0.2">
      <c r="N59" s="2"/>
      <c r="O59" s="2"/>
    </row>
    <row r="60" spans="14:15" x14ac:dyDescent="0.2">
      <c r="N60" s="2"/>
      <c r="O60" s="2"/>
    </row>
    <row r="61" spans="14:15" x14ac:dyDescent="0.2">
      <c r="N61" s="2"/>
      <c r="O61" s="2"/>
    </row>
    <row r="62" spans="14:15" x14ac:dyDescent="0.2">
      <c r="N62" s="2"/>
      <c r="O62" s="2"/>
    </row>
    <row r="63" spans="14:15" x14ac:dyDescent="0.2">
      <c r="N63" s="2"/>
      <c r="O63" s="2"/>
    </row>
    <row r="64" spans="14:15" x14ac:dyDescent="0.2">
      <c r="N64" s="2"/>
      <c r="O64" s="2"/>
    </row>
    <row r="65" spans="14:15" x14ac:dyDescent="0.2">
      <c r="N65" s="2"/>
      <c r="O65" s="2"/>
    </row>
    <row r="66" spans="14:15" x14ac:dyDescent="0.2">
      <c r="N66" s="2"/>
      <c r="O66" s="2"/>
    </row>
    <row r="67" spans="14:15" x14ac:dyDescent="0.2">
      <c r="N67" s="2"/>
      <c r="O67" s="2"/>
    </row>
    <row r="68" spans="14:15" x14ac:dyDescent="0.2">
      <c r="N68" s="2"/>
      <c r="O68" s="2"/>
    </row>
    <row r="69" spans="14:15" x14ac:dyDescent="0.2">
      <c r="N69" s="2"/>
      <c r="O69" s="2"/>
    </row>
    <row r="70" spans="14:15" x14ac:dyDescent="0.2">
      <c r="N70" s="2"/>
      <c r="O70" s="2"/>
    </row>
    <row r="71" spans="14:15" x14ac:dyDescent="0.2">
      <c r="N71" s="2"/>
      <c r="O71" s="2"/>
    </row>
    <row r="72" spans="14:15" x14ac:dyDescent="0.2">
      <c r="N72" s="2"/>
      <c r="O72" s="2"/>
    </row>
    <row r="73" spans="14:15" x14ac:dyDescent="0.2">
      <c r="N73" s="2"/>
      <c r="O73" s="2"/>
    </row>
    <row r="74" spans="14:15" x14ac:dyDescent="0.2">
      <c r="N74" s="2"/>
      <c r="O74" s="2"/>
    </row>
    <row r="75" spans="14:15" x14ac:dyDescent="0.2">
      <c r="N75" s="2"/>
      <c r="O75" s="2"/>
    </row>
    <row r="76" spans="14:15" x14ac:dyDescent="0.2">
      <c r="N76" s="2"/>
      <c r="O76" s="2"/>
    </row>
    <row r="77" spans="14:15" x14ac:dyDescent="0.2">
      <c r="N77" s="2"/>
      <c r="O77" s="2"/>
    </row>
    <row r="78" spans="14:15" x14ac:dyDescent="0.2">
      <c r="N78" s="2"/>
      <c r="O78" s="2"/>
    </row>
    <row r="79" spans="14:15" x14ac:dyDescent="0.2">
      <c r="N79" s="2"/>
      <c r="O79" s="2"/>
    </row>
    <row r="80" spans="14:15" x14ac:dyDescent="0.2">
      <c r="N80" s="2"/>
      <c r="O80" s="2"/>
    </row>
    <row r="81" spans="14:15" x14ac:dyDescent="0.2">
      <c r="N81" s="2"/>
      <c r="O81" s="2"/>
    </row>
    <row r="82" spans="14:15" x14ac:dyDescent="0.2">
      <c r="N82" s="2"/>
      <c r="O82" s="2"/>
    </row>
    <row r="83" spans="14:15" x14ac:dyDescent="0.2">
      <c r="N83" s="2"/>
      <c r="O83" s="2"/>
    </row>
    <row r="84" spans="14:15" x14ac:dyDescent="0.2">
      <c r="N84" s="2"/>
      <c r="O84" s="2"/>
    </row>
    <row r="85" spans="14:15" x14ac:dyDescent="0.2">
      <c r="N85" s="2"/>
      <c r="O85" s="2"/>
    </row>
    <row r="86" spans="14:15" x14ac:dyDescent="0.2">
      <c r="N86" s="2"/>
      <c r="O86" s="2"/>
    </row>
    <row r="87" spans="14:15" x14ac:dyDescent="0.2">
      <c r="N87" s="2"/>
      <c r="O87" s="2"/>
    </row>
    <row r="88" spans="14:15" x14ac:dyDescent="0.2">
      <c r="N88" s="2"/>
      <c r="O88" s="2"/>
    </row>
    <row r="89" spans="14:15" x14ac:dyDescent="0.2">
      <c r="N89" s="2"/>
      <c r="O89" s="2"/>
    </row>
    <row r="90" spans="14:15" x14ac:dyDescent="0.2">
      <c r="N90" s="2"/>
      <c r="O90" s="2"/>
    </row>
    <row r="91" spans="14:15" x14ac:dyDescent="0.2">
      <c r="N91" s="2"/>
      <c r="O91" s="2"/>
    </row>
    <row r="92" spans="14:15" x14ac:dyDescent="0.2">
      <c r="N92" s="2"/>
      <c r="O92" s="2"/>
    </row>
    <row r="93" spans="14:15" x14ac:dyDescent="0.2">
      <c r="N93" s="2"/>
      <c r="O93" s="2"/>
    </row>
    <row r="94" spans="14:15" x14ac:dyDescent="0.2">
      <c r="N94" s="2"/>
      <c r="O94" s="2"/>
    </row>
    <row r="95" spans="14:15" x14ac:dyDescent="0.2">
      <c r="N95" s="2"/>
      <c r="O95" s="2"/>
    </row>
    <row r="96" spans="14:15" x14ac:dyDescent="0.2">
      <c r="N96" s="2"/>
      <c r="O96" s="2"/>
    </row>
    <row r="97" spans="14:15" x14ac:dyDescent="0.2">
      <c r="N97" s="2"/>
      <c r="O97" s="2"/>
    </row>
    <row r="98" spans="14:15" x14ac:dyDescent="0.2">
      <c r="N98" s="2"/>
      <c r="O98" s="2"/>
    </row>
    <row r="99" spans="14:15" x14ac:dyDescent="0.2">
      <c r="N99" s="2"/>
      <c r="O99" s="2"/>
    </row>
    <row r="100" spans="14:15" x14ac:dyDescent="0.2">
      <c r="N100" s="2"/>
      <c r="O100" s="2"/>
    </row>
    <row r="101" spans="14:15" x14ac:dyDescent="0.2">
      <c r="N101" s="2"/>
      <c r="O101" s="2"/>
    </row>
    <row r="102" spans="14:15" x14ac:dyDescent="0.2">
      <c r="N102" s="2"/>
      <c r="O102" s="2"/>
    </row>
    <row r="103" spans="14:15" x14ac:dyDescent="0.2">
      <c r="N103" s="2"/>
      <c r="O103" s="2"/>
    </row>
    <row r="104" spans="14:15" x14ac:dyDescent="0.2">
      <c r="N104" s="2"/>
      <c r="O104" s="2"/>
    </row>
    <row r="105" spans="14:15" x14ac:dyDescent="0.2">
      <c r="N105" s="2"/>
      <c r="O105" s="2"/>
    </row>
    <row r="106" spans="14:15" x14ac:dyDescent="0.2">
      <c r="N106" s="2"/>
      <c r="O106" s="2"/>
    </row>
    <row r="107" spans="14:15" x14ac:dyDescent="0.2">
      <c r="N107" s="2"/>
      <c r="O107" s="2"/>
    </row>
    <row r="108" spans="14:15" x14ac:dyDescent="0.2">
      <c r="N108" s="2"/>
      <c r="O108" s="2"/>
    </row>
    <row r="109" spans="14:15" x14ac:dyDescent="0.2">
      <c r="N109" s="2"/>
      <c r="O109" s="2"/>
    </row>
    <row r="110" spans="14:15" x14ac:dyDescent="0.2">
      <c r="N110" s="2"/>
      <c r="O110" s="2"/>
    </row>
    <row r="111" spans="14:15" x14ac:dyDescent="0.2">
      <c r="N111" s="2"/>
      <c r="O111" s="2"/>
    </row>
    <row r="112" spans="14:15" x14ac:dyDescent="0.2">
      <c r="N112" s="2"/>
      <c r="O112" s="2"/>
    </row>
    <row r="113" spans="14:15" x14ac:dyDescent="0.2">
      <c r="N113" s="2"/>
      <c r="O113" s="2"/>
    </row>
    <row r="114" spans="14:15" x14ac:dyDescent="0.2">
      <c r="N114" s="2"/>
      <c r="O114" s="2"/>
    </row>
    <row r="115" spans="14:15" x14ac:dyDescent="0.2">
      <c r="N115" s="2"/>
      <c r="O115" s="2"/>
    </row>
    <row r="116" spans="14:15" x14ac:dyDescent="0.2">
      <c r="N116" s="2"/>
      <c r="O116" s="2"/>
    </row>
    <row r="117" spans="14:15" x14ac:dyDescent="0.2">
      <c r="N117" s="2"/>
      <c r="O117" s="2"/>
    </row>
    <row r="118" spans="14:15" x14ac:dyDescent="0.2">
      <c r="N118" s="2"/>
      <c r="O118" s="2"/>
    </row>
    <row r="119" spans="14:15" x14ac:dyDescent="0.2">
      <c r="N119" s="2"/>
      <c r="O119" s="2"/>
    </row>
    <row r="120" spans="14:15" x14ac:dyDescent="0.2">
      <c r="N120" s="2"/>
      <c r="O120" s="2"/>
    </row>
    <row r="121" spans="14:15" x14ac:dyDescent="0.2">
      <c r="N121" s="2"/>
      <c r="O121" s="2"/>
    </row>
    <row r="122" spans="14:15" x14ac:dyDescent="0.2">
      <c r="N122" s="2"/>
      <c r="O122" s="2"/>
    </row>
    <row r="123" spans="14:15" x14ac:dyDescent="0.2">
      <c r="N123" s="2"/>
      <c r="O123" s="2"/>
    </row>
    <row r="124" spans="14:15" x14ac:dyDescent="0.2">
      <c r="N124" s="2"/>
      <c r="O124" s="2"/>
    </row>
    <row r="125" spans="14:15" x14ac:dyDescent="0.2">
      <c r="N125" s="2"/>
      <c r="O125" s="2"/>
    </row>
    <row r="126" spans="14:15" x14ac:dyDescent="0.2">
      <c r="N126" s="2"/>
      <c r="O126" s="2"/>
    </row>
    <row r="127" spans="14:15" x14ac:dyDescent="0.2">
      <c r="N127" s="2"/>
      <c r="O127" s="2"/>
    </row>
    <row r="128" spans="14:15" x14ac:dyDescent="0.2">
      <c r="N128" s="2"/>
      <c r="O128" s="2"/>
    </row>
    <row r="129" spans="14:15" x14ac:dyDescent="0.2">
      <c r="N129" s="2"/>
      <c r="O129" s="2"/>
    </row>
    <row r="130" spans="14:15" x14ac:dyDescent="0.2">
      <c r="N130" s="2"/>
      <c r="O130" s="2"/>
    </row>
    <row r="131" spans="14:15" x14ac:dyDescent="0.2">
      <c r="N131" s="2"/>
      <c r="O131" s="2"/>
    </row>
    <row r="132" spans="14:15" x14ac:dyDescent="0.2">
      <c r="N132" s="2"/>
      <c r="O132" s="2"/>
    </row>
    <row r="133" spans="14:15" x14ac:dyDescent="0.2">
      <c r="N133" s="2"/>
      <c r="O133" s="2"/>
    </row>
    <row r="134" spans="14:15" x14ac:dyDescent="0.2">
      <c r="N134" s="2"/>
      <c r="O134" s="2"/>
    </row>
    <row r="135" spans="14:15" x14ac:dyDescent="0.2">
      <c r="N135" s="2"/>
      <c r="O135" s="2"/>
    </row>
    <row r="136" spans="14:15" x14ac:dyDescent="0.2">
      <c r="N136" s="2"/>
      <c r="O136" s="2"/>
    </row>
    <row r="137" spans="14:15" x14ac:dyDescent="0.2">
      <c r="N137" s="2"/>
      <c r="O137" s="2"/>
    </row>
    <row r="138" spans="14:15" x14ac:dyDescent="0.2">
      <c r="N138" s="2"/>
      <c r="O138" s="2"/>
    </row>
    <row r="139" spans="14:15" x14ac:dyDescent="0.2">
      <c r="N139" s="2"/>
      <c r="O139" s="2"/>
    </row>
    <row r="140" spans="14:15" x14ac:dyDescent="0.2">
      <c r="N140" s="2"/>
      <c r="O140" s="2"/>
    </row>
    <row r="141" spans="14:15" x14ac:dyDescent="0.2">
      <c r="N141" s="2"/>
      <c r="O141" s="2"/>
    </row>
    <row r="142" spans="14:15" x14ac:dyDescent="0.2">
      <c r="N142" s="2"/>
      <c r="O142" s="2"/>
    </row>
    <row r="143" spans="14:15" x14ac:dyDescent="0.2">
      <c r="N143" s="2"/>
      <c r="O143" s="2"/>
    </row>
    <row r="144" spans="14:15" x14ac:dyDescent="0.2">
      <c r="N144" s="2"/>
      <c r="O144" s="2"/>
    </row>
    <row r="145" spans="14:15" x14ac:dyDescent="0.2">
      <c r="N145" s="2"/>
      <c r="O145" s="2"/>
    </row>
    <row r="146" spans="14:15" x14ac:dyDescent="0.2">
      <c r="N146" s="2"/>
      <c r="O146" s="2"/>
    </row>
    <row r="147" spans="14:15" x14ac:dyDescent="0.2">
      <c r="N147" s="2"/>
      <c r="O147" s="2"/>
    </row>
    <row r="148" spans="14:15" x14ac:dyDescent="0.2">
      <c r="N148" s="2"/>
      <c r="O148" s="2"/>
    </row>
    <row r="149" spans="14:15" x14ac:dyDescent="0.2">
      <c r="N149" s="2"/>
      <c r="O149" s="2"/>
    </row>
    <row r="150" spans="14:15" x14ac:dyDescent="0.2">
      <c r="N150" s="2"/>
      <c r="O150" s="2"/>
    </row>
    <row r="151" spans="14:15" x14ac:dyDescent="0.2">
      <c r="N151" s="2"/>
      <c r="O151" s="2"/>
    </row>
    <row r="152" spans="14:15" x14ac:dyDescent="0.2">
      <c r="N152" s="2"/>
      <c r="O152" s="2"/>
    </row>
    <row r="153" spans="14:15" x14ac:dyDescent="0.2">
      <c r="N153" s="2"/>
      <c r="O153" s="2"/>
    </row>
    <row r="154" spans="14:15" x14ac:dyDescent="0.2">
      <c r="N154" s="2"/>
      <c r="O154" s="2"/>
    </row>
    <row r="155" spans="14:15" x14ac:dyDescent="0.2">
      <c r="N155" s="2"/>
      <c r="O155" s="2"/>
    </row>
    <row r="156" spans="14:15" x14ac:dyDescent="0.2">
      <c r="N156" s="2"/>
      <c r="O156" s="2"/>
    </row>
    <row r="157" spans="14:15" x14ac:dyDescent="0.2">
      <c r="N157" s="2"/>
      <c r="O157" s="2"/>
    </row>
    <row r="158" spans="14:15" x14ac:dyDescent="0.2">
      <c r="N158" s="2"/>
      <c r="O158" s="2"/>
    </row>
    <row r="159" spans="14:15" x14ac:dyDescent="0.2">
      <c r="N159" s="2"/>
      <c r="O159" s="2"/>
    </row>
    <row r="160" spans="14:15" x14ac:dyDescent="0.2">
      <c r="N160" s="2"/>
      <c r="O160" s="2"/>
    </row>
    <row r="161" spans="14:15" x14ac:dyDescent="0.2">
      <c r="N161" s="2"/>
      <c r="O161" s="2"/>
    </row>
    <row r="162" spans="14:15" x14ac:dyDescent="0.2">
      <c r="N162" s="2"/>
      <c r="O162" s="2"/>
    </row>
    <row r="163" spans="14:15" x14ac:dyDescent="0.2">
      <c r="N163" s="2"/>
      <c r="O163" s="2"/>
    </row>
    <row r="164" spans="14:15" x14ac:dyDescent="0.2">
      <c r="N164" s="2"/>
      <c r="O164" s="2"/>
    </row>
    <row r="165" spans="14:15" x14ac:dyDescent="0.2">
      <c r="N165" s="2"/>
      <c r="O165" s="2"/>
    </row>
    <row r="166" spans="14:15" x14ac:dyDescent="0.2">
      <c r="N166" s="2"/>
      <c r="O166" s="2"/>
    </row>
  </sheetData>
  <mergeCells count="18">
    <mergeCell ref="A2:A4"/>
    <mergeCell ref="B2:E3"/>
    <mergeCell ref="F2:S3"/>
    <mergeCell ref="N1:T1"/>
    <mergeCell ref="T2:T4"/>
    <mergeCell ref="U2:U4"/>
    <mergeCell ref="V2:V4"/>
    <mergeCell ref="W2:W4"/>
    <mergeCell ref="X2:X4"/>
    <mergeCell ref="Y2:Y4"/>
    <mergeCell ref="Z2:AF3"/>
    <mergeCell ref="AG2:AG4"/>
    <mergeCell ref="AH2:AH4"/>
    <mergeCell ref="AN6:AP6"/>
    <mergeCell ref="AL2:AL4"/>
    <mergeCell ref="AI2:AI4"/>
    <mergeCell ref="AJ2:AJ4"/>
    <mergeCell ref="AK2:AK4"/>
  </mergeCells>
  <pageMargins left="0.15748031437397" right="0.19685038924217199" top="0.433070868253708" bottom="0.55118107795715299" header="0.15748031437397" footer="0.51181101799011197"/>
  <pageSetup paperSize="9" orientation="landscape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2023-08-25T07:12:08Z</dcterms:modified>
</cp:coreProperties>
</file>