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6" i="1" l="1"/>
  <c r="E22" i="1"/>
  <c r="E21" i="1"/>
  <c r="E20" i="1"/>
  <c r="E18" i="1"/>
  <c r="E16" i="1"/>
  <c r="E14" i="1"/>
  <c r="E13" i="1"/>
  <c r="E12" i="1"/>
  <c r="E11" i="1"/>
  <c r="D21" i="1"/>
  <c r="D20" i="1"/>
  <c r="D18" i="1"/>
  <c r="D16" i="1"/>
  <c r="D14" i="1"/>
  <c r="D13" i="1"/>
  <c r="D12" i="1"/>
  <c r="D11" i="1"/>
  <c r="C19" i="1"/>
  <c r="C17" i="1"/>
  <c r="C15" i="1"/>
  <c r="E15" i="1" s="1"/>
  <c r="C10" i="1"/>
  <c r="B19" i="1"/>
  <c r="B17" i="1"/>
  <c r="B15" i="1"/>
  <c r="B10" i="1"/>
  <c r="E19" i="1" l="1"/>
  <c r="E17" i="1"/>
  <c r="B24" i="1"/>
  <c r="C24" i="1"/>
  <c r="D10" i="1"/>
  <c r="E10" i="1"/>
  <c r="H26" i="1"/>
  <c r="D26" i="1"/>
  <c r="G25" i="1"/>
  <c r="G23" i="1"/>
  <c r="K22" i="1"/>
  <c r="J22" i="1"/>
  <c r="H22" i="1"/>
  <c r="G22" i="1"/>
  <c r="D22" i="1"/>
  <c r="K21" i="1"/>
  <c r="J21" i="1"/>
  <c r="H21" i="1"/>
  <c r="G21" i="1"/>
  <c r="K20" i="1"/>
  <c r="J20" i="1"/>
  <c r="H20" i="1"/>
  <c r="G20" i="1"/>
  <c r="I19" i="1"/>
  <c r="F19" i="1"/>
  <c r="D19" i="1"/>
  <c r="J18" i="1"/>
  <c r="H18" i="1"/>
  <c r="G18" i="1"/>
  <c r="I17" i="1"/>
  <c r="F17" i="1"/>
  <c r="K18" i="1" s="1"/>
  <c r="D17" i="1"/>
  <c r="K16" i="1"/>
  <c r="J16" i="1"/>
  <c r="H16" i="1"/>
  <c r="G16" i="1"/>
  <c r="I15" i="1"/>
  <c r="F15" i="1"/>
  <c r="D15" i="1"/>
  <c r="K14" i="1"/>
  <c r="J14" i="1"/>
  <c r="H14" i="1"/>
  <c r="G14" i="1"/>
  <c r="K13" i="1"/>
  <c r="J13" i="1"/>
  <c r="H13" i="1"/>
  <c r="G13" i="1"/>
  <c r="K12" i="1"/>
  <c r="J12" i="1"/>
  <c r="H12" i="1"/>
  <c r="G12" i="1"/>
  <c r="J11" i="1"/>
  <c r="H11" i="1"/>
  <c r="G11" i="1"/>
  <c r="I10" i="1"/>
  <c r="F10" i="1"/>
  <c r="E24" i="1" l="1"/>
  <c r="K19" i="1"/>
  <c r="I24" i="1"/>
  <c r="K15" i="1"/>
  <c r="F24" i="1"/>
  <c r="G24" i="1" s="1"/>
  <c r="D24" i="1"/>
  <c r="H10" i="1"/>
  <c r="H15" i="1"/>
  <c r="J17" i="1"/>
  <c r="H19" i="1"/>
  <c r="G17" i="1"/>
  <c r="K17" i="1"/>
  <c r="I26" i="1"/>
  <c r="J10" i="1"/>
  <c r="J15" i="1"/>
  <c r="H17" i="1"/>
  <c r="J19" i="1"/>
  <c r="G10" i="1"/>
  <c r="K10" i="1"/>
  <c r="G15" i="1"/>
  <c r="G19" i="1"/>
  <c r="K24" i="1" l="1"/>
  <c r="H24" i="1"/>
  <c r="J24" i="1"/>
  <c r="K26" i="1"/>
  <c r="J26" i="1"/>
</calcChain>
</file>

<file path=xl/sharedStrings.xml><?xml version="1.0" encoding="utf-8"?>
<sst xmlns="http://schemas.openxmlformats.org/spreadsheetml/2006/main" count="31" uniqueCount="31">
  <si>
    <t>Приложение № 1</t>
  </si>
  <si>
    <t>Наименование неналоговых доходов</t>
  </si>
  <si>
    <t>Отклонение (гр.3-гр.2)(тыс. руб.)</t>
  </si>
  <si>
    <t>Отклонения (гр.6-гр.3) (тыс.руб.)</t>
  </si>
  <si>
    <t>отклонения (гр.гр.6-гр.9)</t>
  </si>
  <si>
    <t>процент исполнения (гр.6/гр.9)</t>
  </si>
  <si>
    <t>Доходы от использования имущества, находящегося в государственной и муниципальной собственности</t>
  </si>
  <si>
    <t xml:space="preserve">Доходы в виде прибыли, приходящейся на доли в уставных капиталах зоз. товариществ и обществ или дивиденндов по акциям </t>
  </si>
  <si>
    <t>Платежи при пользовании природными ресурсами</t>
  </si>
  <si>
    <t>Плата за негативное воздействие на окружающую  среду</t>
  </si>
  <si>
    <t>Доходы от оказания платных услуг и компенсации затарат государства</t>
  </si>
  <si>
    <t>Прочие 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</si>
  <si>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</si>
  <si>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</si>
  <si>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доходы/ невыясненные поступления</t>
  </si>
  <si>
    <t>Всего неналоговых доходов</t>
  </si>
  <si>
    <t>Разовые поступления</t>
  </si>
  <si>
    <t>Итого без разовых поступлений</t>
  </si>
  <si>
    <t xml:space="preserve">   Динамика неналоговых доходов за 2021-2023 годы,</t>
  </si>
  <si>
    <t>Фактически исполнено за 2021 г (тыс.руб.)</t>
  </si>
  <si>
    <t>Фактически исполнено за 2022г (тыс. руб.)</t>
  </si>
  <si>
    <t>процент 2022  г. К 2021  г.</t>
  </si>
  <si>
    <t>Фактически сиполнено за 2023г. (тыс. руб.)</t>
  </si>
  <si>
    <t>процент 2023 г к 2022 г.</t>
  </si>
  <si>
    <t>уточненные назначения 2023 г.(тыс.руб.)</t>
  </si>
  <si>
    <t>анализ выполнения бюджетных назначений за 2023 год</t>
  </si>
  <si>
    <t xml:space="preserve">Доходы, получаемые в виде арендной платы за земельные участки, гос. собственность на которые не разграничена  , а также средств от продажи права на заключение договоров аренды </t>
  </si>
  <si>
    <t>Доходы от сдачи в аренду имущества, находящегося в оперативном управлении органов управления мун. округов и созданных ими учреждений</t>
  </si>
  <si>
    <t>Прочие поступлени  от использования имущества, находящегося в собственности муниципальных округов</t>
  </si>
  <si>
    <t>Доходы от реализации иного имущества, находящегося в собственности мун. округов</t>
  </si>
  <si>
    <t xml:space="preserve">Доходы от продажи земельных участков, гос. собственность на которые не разграничена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</si>
</sst>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2"/>
      <color theme="1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i/>
      <sz val="12"/>
      <color indexed="8"/>
      <name val="Calibri"/>
      <family val="2"/>
      <charset val="204"/>
    </font>
    <font>
      <b/>
      <i/>
      <sz val="12"/>
      <name val="Calibri"/>
      <family val="2"/>
      <charset val="204"/>
    </font>
    <font>
      <i/>
      <sz val="12"/>
      <color theme="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theme="1"/>
      <name val="Calibri"/>
      <family val="2"/>
      <charset val="204"/>
    </font>
    <font>
      <i/>
      <sz val="12"/>
      <name val="Calibri"/>
      <family val="2"/>
      <charset val="204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2" fontId="7" fillId="0" borderId="1" xfId="0" applyNumberFormat="1" applyFont="1" applyBorder="1"/>
    <xf numFmtId="2" fontId="6" fillId="0" borderId="1" xfId="0" applyNumberFormat="1" applyFont="1" applyBorder="1"/>
    <xf numFmtId="2" fontId="8" fillId="0" borderId="1" xfId="0" applyNumberFormat="1" applyFont="1" applyBorder="1"/>
    <xf numFmtId="2" fontId="1" fillId="0" borderId="1" xfId="0" applyNumberFormat="1" applyFont="1" applyBorder="1"/>
    <xf numFmtId="2" fontId="5" fillId="0" borderId="1" xfId="0" applyNumberFormat="1" applyFont="1" applyBorder="1"/>
    <xf numFmtId="2" fontId="9" fillId="0" borderId="1" xfId="0" applyNumberFormat="1" applyFont="1" applyBorder="1"/>
    <xf numFmtId="2" fontId="10" fillId="0" borderId="1" xfId="0" applyNumberFormat="1" applyFont="1" applyBorder="1"/>
    <xf numFmtId="2" fontId="11" fillId="0" borderId="1" xfId="0" applyNumberFormat="1" applyFont="1" applyBorder="1"/>
    <xf numFmtId="0" fontId="12" fillId="2" borderId="1" xfId="0" applyFont="1" applyFill="1" applyBorder="1"/>
    <xf numFmtId="2" fontId="13" fillId="2" borderId="1" xfId="0" applyNumberFormat="1" applyFont="1" applyFill="1" applyBorder="1"/>
    <xf numFmtId="2" fontId="12" fillId="2" borderId="1" xfId="0" applyNumberFormat="1" applyFont="1" applyFill="1" applyBorder="1"/>
    <xf numFmtId="0" fontId="1" fillId="0" borderId="1" xfId="0" applyFont="1" applyBorder="1"/>
    <xf numFmtId="2" fontId="5" fillId="0" borderId="1" xfId="0" applyNumberFormat="1" applyFont="1" applyFill="1" applyBorder="1"/>
    <xf numFmtId="2" fontId="1" fillId="0" borderId="1" xfId="0" applyNumberFormat="1" applyFont="1" applyFill="1" applyBorder="1"/>
    <xf numFmtId="0" fontId="12" fillId="3" borderId="1" xfId="0" applyFont="1" applyFill="1" applyBorder="1" applyAlignment="1">
      <alignment wrapText="1"/>
    </xf>
    <xf numFmtId="2" fontId="13" fillId="3" borderId="1" xfId="0" applyNumberFormat="1" applyFont="1" applyFill="1" applyBorder="1"/>
    <xf numFmtId="2" fontId="12" fillId="3" borderId="1" xfId="0" applyNumberFormat="1" applyFont="1" applyFill="1" applyBorder="1"/>
    <xf numFmtId="2" fontId="14" fillId="0" borderId="1" xfId="0" applyNumberFormat="1" applyFont="1" applyBorder="1"/>
    <xf numFmtId="2" fontId="15" fillId="2" borderId="1" xfId="0" applyNumberFormat="1" applyFont="1" applyFill="1" applyBorder="1"/>
    <xf numFmtId="2" fontId="8" fillId="0" borderId="1" xfId="0" applyNumberFormat="1" applyFont="1" applyFill="1" applyBorder="1"/>
    <xf numFmtId="2" fontId="15" fillId="3" borderId="1" xfId="0" applyNumberFormat="1" applyFont="1" applyFill="1" applyBorder="1"/>
    <xf numFmtId="2" fontId="10" fillId="0" borderId="1" xfId="0" applyNumberFormat="1" applyFont="1" applyBorder="1" applyAlignment="1">
      <alignment horizontal="right"/>
    </xf>
    <xf numFmtId="2" fontId="8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6"/>
  <sheetViews>
    <sheetView tabSelected="1" topLeftCell="A16" workbookViewId="0">
      <selection activeCell="A13" sqref="A13"/>
    </sheetView>
  </sheetViews>
  <sheetFormatPr defaultRowHeight="15" x14ac:dyDescent="0.25"/>
  <cols>
    <col min="1" max="1" width="29.28515625" customWidth="1"/>
    <col min="2" max="2" width="10.42578125" customWidth="1"/>
    <col min="3" max="3" width="9.7109375" customWidth="1"/>
    <col min="4" max="4" width="9.85546875" customWidth="1"/>
    <col min="5" max="5" width="11.28515625" customWidth="1"/>
    <col min="6" max="6" width="10" customWidth="1"/>
    <col min="7" max="7" width="10.28515625" customWidth="1"/>
    <col min="8" max="8" width="9.5703125" customWidth="1"/>
    <col min="9" max="10" width="10.7109375" customWidth="1"/>
    <col min="11" max="11" width="7.7109375" customWidth="1"/>
  </cols>
  <sheetData>
    <row r="5" spans="1:11" ht="15.75" x14ac:dyDescent="0.25">
      <c r="A5" s="1"/>
      <c r="B5" s="1"/>
      <c r="C5" s="1"/>
      <c r="D5" s="1"/>
      <c r="E5" s="1"/>
      <c r="F5" s="1"/>
      <c r="G5" s="1"/>
      <c r="H5" s="1"/>
      <c r="I5" s="1" t="s">
        <v>0</v>
      </c>
      <c r="J5" s="1"/>
      <c r="K5" s="1"/>
    </row>
    <row r="6" spans="1:11" ht="18.75" x14ac:dyDescent="0.3">
      <c r="A6" s="2"/>
      <c r="B6" s="3" t="s">
        <v>18</v>
      </c>
      <c r="C6" s="3"/>
      <c r="D6" s="3"/>
      <c r="E6" s="3"/>
      <c r="F6" s="4"/>
      <c r="G6" s="4"/>
      <c r="H6" s="5"/>
      <c r="I6" s="5"/>
      <c r="J6" s="5"/>
      <c r="K6" s="5"/>
    </row>
    <row r="7" spans="1:11" ht="18.75" x14ac:dyDescent="0.3">
      <c r="A7" s="6"/>
      <c r="B7" s="7" t="s">
        <v>25</v>
      </c>
      <c r="C7" s="3"/>
      <c r="D7" s="3"/>
      <c r="E7" s="3"/>
      <c r="F7" s="3"/>
      <c r="G7" s="3"/>
      <c r="H7" s="8"/>
      <c r="I7" s="8"/>
      <c r="J7" s="8"/>
      <c r="K7" s="8"/>
    </row>
    <row r="8" spans="1:11" ht="110.25" x14ac:dyDescent="0.25">
      <c r="A8" s="9" t="s">
        <v>1</v>
      </c>
      <c r="B8" s="9" t="s">
        <v>19</v>
      </c>
      <c r="C8" s="9" t="s">
        <v>20</v>
      </c>
      <c r="D8" s="9" t="s">
        <v>2</v>
      </c>
      <c r="E8" s="9" t="s">
        <v>21</v>
      </c>
      <c r="F8" s="10" t="s">
        <v>22</v>
      </c>
      <c r="G8" s="10" t="s">
        <v>3</v>
      </c>
      <c r="H8" s="10" t="s">
        <v>23</v>
      </c>
      <c r="I8" s="10" t="s">
        <v>24</v>
      </c>
      <c r="J8" s="10" t="s">
        <v>4</v>
      </c>
      <c r="K8" s="10" t="s">
        <v>5</v>
      </c>
    </row>
    <row r="9" spans="1:11" ht="15.75" x14ac:dyDescent="0.25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</row>
    <row r="10" spans="1:11" ht="62.25" customHeight="1" x14ac:dyDescent="0.25">
      <c r="A10" s="13" t="s">
        <v>6</v>
      </c>
      <c r="B10" s="14">
        <f>SUM(B11:B14)</f>
        <v>3050.3999999999996</v>
      </c>
      <c r="C10" s="14">
        <f>SUM(C11:C14)</f>
        <v>2583.4</v>
      </c>
      <c r="D10" s="15">
        <f>SUM(C10-B10)</f>
        <v>-466.99999999999955</v>
      </c>
      <c r="E10" s="15">
        <f t="shared" ref="E10:E22" si="0">SUM(C10/B10*100)</f>
        <v>84.690532389194871</v>
      </c>
      <c r="F10" s="14">
        <f>SUM(F11:F14)</f>
        <v>2602.1999999999998</v>
      </c>
      <c r="G10" s="20">
        <f>SUM(F10-C10)</f>
        <v>18.799999999999727</v>
      </c>
      <c r="H10" s="20">
        <f>SUM(F10/C10)*100</f>
        <v>100.72772315553146</v>
      </c>
      <c r="I10" s="20">
        <f>SUM(I11:I14)</f>
        <v>2582</v>
      </c>
      <c r="J10" s="20">
        <f>SUM(F10-I10)</f>
        <v>20.199999999999818</v>
      </c>
      <c r="K10" s="20">
        <f>SUM(F10/I10)*100</f>
        <v>100.78233927188225</v>
      </c>
    </row>
    <row r="11" spans="1:11" ht="77.25" customHeight="1" x14ac:dyDescent="0.25">
      <c r="A11" s="9" t="s">
        <v>7</v>
      </c>
      <c r="B11" s="16">
        <v>2.7</v>
      </c>
      <c r="C11" s="16">
        <v>3.2</v>
      </c>
      <c r="D11" s="17">
        <f>SUM(C11-B11)</f>
        <v>0.5</v>
      </c>
      <c r="E11" s="17">
        <f t="shared" si="0"/>
        <v>118.5185185185185</v>
      </c>
      <c r="F11" s="16">
        <v>0</v>
      </c>
      <c r="G11" s="16">
        <f t="shared" ref="G11:G25" si="1">SUM(F11-C11)</f>
        <v>-3.2</v>
      </c>
      <c r="H11" s="16">
        <f t="shared" ref="H11:H26" si="2">SUM(F11/C11)*100</f>
        <v>0</v>
      </c>
      <c r="I11" s="16">
        <v>0</v>
      </c>
      <c r="J11" s="16">
        <f t="shared" ref="J11:J22" si="3">SUM(F11-I11)</f>
        <v>0</v>
      </c>
      <c r="K11" s="16">
        <v>100</v>
      </c>
    </row>
    <row r="12" spans="1:11" ht="106.5" customHeight="1" x14ac:dyDescent="0.25">
      <c r="A12" s="9" t="s">
        <v>26</v>
      </c>
      <c r="B12" s="18">
        <v>2110.6999999999998</v>
      </c>
      <c r="C12" s="18">
        <v>1740.2</v>
      </c>
      <c r="D12" s="17">
        <f>SUM(C12-B12)</f>
        <v>-370.49999999999977</v>
      </c>
      <c r="E12" s="17">
        <f t="shared" si="0"/>
        <v>82.446581702752653</v>
      </c>
      <c r="F12" s="18">
        <v>1688</v>
      </c>
      <c r="G12" s="16">
        <f t="shared" si="1"/>
        <v>-52.200000000000045</v>
      </c>
      <c r="H12" s="16">
        <f t="shared" si="2"/>
        <v>97.000344787955413</v>
      </c>
      <c r="I12" s="16">
        <v>1597</v>
      </c>
      <c r="J12" s="16">
        <f t="shared" si="3"/>
        <v>91</v>
      </c>
      <c r="K12" s="16">
        <f t="shared" ref="K12:K17" si="4">SUM(F12/I12)*100</f>
        <v>105.69818409517846</v>
      </c>
    </row>
    <row r="13" spans="1:11" ht="97.5" customHeight="1" x14ac:dyDescent="0.25">
      <c r="A13" s="9" t="s">
        <v>27</v>
      </c>
      <c r="B13" s="18">
        <v>553.79999999999995</v>
      </c>
      <c r="C13" s="18">
        <v>498.4</v>
      </c>
      <c r="D13" s="17">
        <f>SUM(C13-B13)</f>
        <v>-55.399999999999977</v>
      </c>
      <c r="E13" s="17">
        <f t="shared" si="0"/>
        <v>89.996388587937886</v>
      </c>
      <c r="F13" s="18">
        <v>542.1</v>
      </c>
      <c r="G13" s="16">
        <f t="shared" si="1"/>
        <v>43.700000000000045</v>
      </c>
      <c r="H13" s="16">
        <f t="shared" si="2"/>
        <v>108.76805778491172</v>
      </c>
      <c r="I13" s="16">
        <v>620</v>
      </c>
      <c r="J13" s="16">
        <f t="shared" si="3"/>
        <v>-77.899999999999977</v>
      </c>
      <c r="K13" s="16">
        <f t="shared" si="4"/>
        <v>87.435483870967744</v>
      </c>
    </row>
    <row r="14" spans="1:11" ht="81" customHeight="1" x14ac:dyDescent="0.25">
      <c r="A14" s="9" t="s">
        <v>28</v>
      </c>
      <c r="B14" s="18">
        <v>383.2</v>
      </c>
      <c r="C14" s="18">
        <v>341.6</v>
      </c>
      <c r="D14" s="17">
        <f>SUM(C14-B14)</f>
        <v>-41.599999999999966</v>
      </c>
      <c r="E14" s="17">
        <f t="shared" si="0"/>
        <v>89.144050104384149</v>
      </c>
      <c r="F14" s="18">
        <v>372.1</v>
      </c>
      <c r="G14" s="16">
        <f>SUM(F14-C14)</f>
        <v>30.5</v>
      </c>
      <c r="H14" s="16">
        <f>SUM(F14/C14)*100</f>
        <v>108.92857142857142</v>
      </c>
      <c r="I14" s="16">
        <v>365</v>
      </c>
      <c r="J14" s="16">
        <f t="shared" si="3"/>
        <v>7.1000000000000227</v>
      </c>
      <c r="K14" s="16">
        <f t="shared" si="4"/>
        <v>101.94520547945206</v>
      </c>
    </row>
    <row r="15" spans="1:11" ht="31.5" x14ac:dyDescent="0.25">
      <c r="A15" s="13" t="s">
        <v>8</v>
      </c>
      <c r="B15" s="14">
        <f>SUM(B16)</f>
        <v>69.099999999999994</v>
      </c>
      <c r="C15" s="14">
        <f>SUM(C16)</f>
        <v>143</v>
      </c>
      <c r="D15" s="15">
        <f t="shared" ref="D15:D22" si="5">SUM(C15-B15)</f>
        <v>73.900000000000006</v>
      </c>
      <c r="E15" s="15">
        <f t="shared" si="0"/>
        <v>206.94645441389295</v>
      </c>
      <c r="F15" s="14">
        <f>SUM(F16)</f>
        <v>254.7</v>
      </c>
      <c r="G15" s="20">
        <f t="shared" si="1"/>
        <v>111.69999999999999</v>
      </c>
      <c r="H15" s="20">
        <f t="shared" si="2"/>
        <v>178.11188811188811</v>
      </c>
      <c r="I15" s="20">
        <f>SUM(I16)</f>
        <v>255</v>
      </c>
      <c r="J15" s="20">
        <f t="shared" si="3"/>
        <v>-0.30000000000001137</v>
      </c>
      <c r="K15" s="20">
        <f t="shared" si="4"/>
        <v>99.882352941176464</v>
      </c>
    </row>
    <row r="16" spans="1:11" ht="47.25" x14ac:dyDescent="0.25">
      <c r="A16" s="9" t="s">
        <v>9</v>
      </c>
      <c r="B16" s="18">
        <v>69.099999999999994</v>
      </c>
      <c r="C16" s="18">
        <v>143</v>
      </c>
      <c r="D16" s="17">
        <f>SUM(C16-B16)</f>
        <v>73.900000000000006</v>
      </c>
      <c r="E16" s="19">
        <f t="shared" si="0"/>
        <v>206.94645441389295</v>
      </c>
      <c r="F16" s="18">
        <v>254.7</v>
      </c>
      <c r="G16" s="16">
        <f t="shared" si="1"/>
        <v>111.69999999999999</v>
      </c>
      <c r="H16" s="16">
        <f t="shared" si="2"/>
        <v>178.11188811188811</v>
      </c>
      <c r="I16" s="16">
        <v>255</v>
      </c>
      <c r="J16" s="16">
        <f t="shared" si="3"/>
        <v>-0.30000000000001137</v>
      </c>
      <c r="K16" s="16">
        <f t="shared" si="4"/>
        <v>99.882352941176464</v>
      </c>
    </row>
    <row r="17" spans="1:11" ht="63" x14ac:dyDescent="0.25">
      <c r="A17" s="13" t="s">
        <v>10</v>
      </c>
      <c r="B17" s="14">
        <f>SUM(B18)</f>
        <v>104.7</v>
      </c>
      <c r="C17" s="14">
        <f>SUM(C18)</f>
        <v>105.3</v>
      </c>
      <c r="D17" s="15">
        <f t="shared" si="5"/>
        <v>0.59999999999999432</v>
      </c>
      <c r="E17" s="15">
        <f t="shared" si="0"/>
        <v>100.57306590257879</v>
      </c>
      <c r="F17" s="14">
        <f>SUM(F18)</f>
        <v>72.3</v>
      </c>
      <c r="G17" s="20">
        <f t="shared" si="1"/>
        <v>-33</v>
      </c>
      <c r="H17" s="20">
        <f t="shared" si="2"/>
        <v>68.660968660968663</v>
      </c>
      <c r="I17" s="20">
        <f>SUM(I18)</f>
        <v>72</v>
      </c>
      <c r="J17" s="20">
        <f t="shared" si="3"/>
        <v>0.29999999999999716</v>
      </c>
      <c r="K17" s="35">
        <f t="shared" si="4"/>
        <v>100.41666666666667</v>
      </c>
    </row>
    <row r="18" spans="1:11" ht="63" x14ac:dyDescent="0.25">
      <c r="A18" s="9" t="s">
        <v>11</v>
      </c>
      <c r="B18" s="18">
        <v>104.7</v>
      </c>
      <c r="C18" s="18">
        <v>105.3</v>
      </c>
      <c r="D18" s="17">
        <f>SUM(C18-B18)</f>
        <v>0.59999999999999432</v>
      </c>
      <c r="E18" s="17">
        <f t="shared" si="0"/>
        <v>100.57306590257879</v>
      </c>
      <c r="F18" s="18">
        <v>72.3</v>
      </c>
      <c r="G18" s="16">
        <f t="shared" si="1"/>
        <v>-33</v>
      </c>
      <c r="H18" s="16">
        <f t="shared" si="2"/>
        <v>68.660968660968663</v>
      </c>
      <c r="I18" s="16">
        <v>72</v>
      </c>
      <c r="J18" s="16">
        <f t="shared" si="3"/>
        <v>0.29999999999999716</v>
      </c>
      <c r="K18" s="36">
        <f>SUM(F17/I17)*100</f>
        <v>100.41666666666667</v>
      </c>
    </row>
    <row r="19" spans="1:11" ht="47.25" x14ac:dyDescent="0.25">
      <c r="A19" s="13" t="s">
        <v>12</v>
      </c>
      <c r="B19" s="14">
        <f>SUM(B20:B21)</f>
        <v>5771</v>
      </c>
      <c r="C19" s="14">
        <f>SUM(C20:C21)</f>
        <v>2319.5</v>
      </c>
      <c r="D19" s="20">
        <f t="shared" si="5"/>
        <v>-3451.5</v>
      </c>
      <c r="E19" s="15">
        <f t="shared" si="0"/>
        <v>40.192341015421938</v>
      </c>
      <c r="F19" s="14">
        <f>SUM(F20:F21)</f>
        <v>1533.1</v>
      </c>
      <c r="G19" s="20">
        <f t="shared" si="1"/>
        <v>-786.40000000000009</v>
      </c>
      <c r="H19" s="20">
        <f t="shared" si="2"/>
        <v>66.096141409786597</v>
      </c>
      <c r="I19" s="14">
        <f>SUM(I20:I21)</f>
        <v>1484</v>
      </c>
      <c r="J19" s="14">
        <f t="shared" si="3"/>
        <v>49.099999999999909</v>
      </c>
      <c r="K19" s="14">
        <f>SUM(F19/I19)*100</f>
        <v>103.30862533692722</v>
      </c>
    </row>
    <row r="20" spans="1:11" ht="61.5" customHeight="1" x14ac:dyDescent="0.25">
      <c r="A20" s="9" t="s">
        <v>29</v>
      </c>
      <c r="B20" s="18">
        <v>5290.1</v>
      </c>
      <c r="C20" s="18">
        <v>439</v>
      </c>
      <c r="D20" s="17">
        <f>SUM(C20-B20)</f>
        <v>-4851.1000000000004</v>
      </c>
      <c r="E20" s="17">
        <f t="shared" si="0"/>
        <v>8.2985198767509125</v>
      </c>
      <c r="F20" s="18">
        <v>684</v>
      </c>
      <c r="G20" s="16">
        <f t="shared" si="1"/>
        <v>245</v>
      </c>
      <c r="H20" s="16">
        <f t="shared" si="2"/>
        <v>155.80865603644648</v>
      </c>
      <c r="I20" s="18">
        <v>684</v>
      </c>
      <c r="J20" s="18">
        <f t="shared" si="3"/>
        <v>0</v>
      </c>
      <c r="K20" s="18">
        <f>SUM(F20/I20)*100</f>
        <v>100</v>
      </c>
    </row>
    <row r="21" spans="1:11" ht="63" x14ac:dyDescent="0.25">
      <c r="A21" s="9" t="s">
        <v>30</v>
      </c>
      <c r="B21" s="18">
        <v>480.9</v>
      </c>
      <c r="C21" s="18">
        <v>1880.5</v>
      </c>
      <c r="D21" s="17">
        <f>SUM(C21-B21)</f>
        <v>1399.6</v>
      </c>
      <c r="E21" s="17">
        <f t="shared" si="0"/>
        <v>391.03763776252862</v>
      </c>
      <c r="F21" s="18">
        <v>849.1</v>
      </c>
      <c r="G21" s="16">
        <f t="shared" si="1"/>
        <v>-1031.4000000000001</v>
      </c>
      <c r="H21" s="16">
        <f t="shared" si="2"/>
        <v>45.152884871044932</v>
      </c>
      <c r="I21" s="18">
        <v>800</v>
      </c>
      <c r="J21" s="18">
        <f t="shared" si="3"/>
        <v>49.100000000000023</v>
      </c>
      <c r="K21" s="18">
        <f>SUM(F21/I21)*100</f>
        <v>106.13749999999999</v>
      </c>
    </row>
    <row r="22" spans="1:11" ht="31.5" x14ac:dyDescent="0.25">
      <c r="A22" s="13" t="s">
        <v>13</v>
      </c>
      <c r="B22" s="14">
        <v>340.2</v>
      </c>
      <c r="C22" s="14">
        <v>249.1</v>
      </c>
      <c r="D22" s="15">
        <f t="shared" si="5"/>
        <v>-91.1</v>
      </c>
      <c r="E22" s="15">
        <f t="shared" si="0"/>
        <v>73.221634332745438</v>
      </c>
      <c r="F22" s="14">
        <v>718</v>
      </c>
      <c r="G22" s="20">
        <f t="shared" si="1"/>
        <v>468.9</v>
      </c>
      <c r="H22" s="20">
        <f t="shared" si="2"/>
        <v>288.23765556001609</v>
      </c>
      <c r="I22" s="14">
        <v>726.1</v>
      </c>
      <c r="J22" s="14">
        <f t="shared" si="3"/>
        <v>-8.1000000000000227</v>
      </c>
      <c r="K22" s="14">
        <f>SUM(F22/I22)*100</f>
        <v>98.884451177523758</v>
      </c>
    </row>
    <row r="23" spans="1:11" ht="47.25" x14ac:dyDescent="0.25">
      <c r="A23" s="13" t="s">
        <v>14</v>
      </c>
      <c r="B23" s="21">
        <v>0</v>
      </c>
      <c r="C23" s="21">
        <v>0</v>
      </c>
      <c r="D23" s="19">
        <v>0</v>
      </c>
      <c r="E23" s="19">
        <v>0</v>
      </c>
      <c r="F23" s="21">
        <v>0</v>
      </c>
      <c r="G23" s="31">
        <f t="shared" si="1"/>
        <v>0</v>
      </c>
      <c r="H23" s="31">
        <v>0</v>
      </c>
      <c r="I23" s="21">
        <v>0</v>
      </c>
      <c r="J23" s="21">
        <v>0</v>
      </c>
      <c r="K23" s="21">
        <v>0</v>
      </c>
    </row>
    <row r="24" spans="1:11" ht="15.75" x14ac:dyDescent="0.25">
      <c r="A24" s="22" t="s">
        <v>15</v>
      </c>
      <c r="B24" s="23">
        <f>SUM(B10+B15+B17+B19+B22)</f>
        <v>9335.4</v>
      </c>
      <c r="C24" s="23">
        <f>SUM(C10+C15+C17+C19+C22)</f>
        <v>5400.3000000000011</v>
      </c>
      <c r="D24" s="24">
        <f>SUM(C24-B24)</f>
        <v>-3935.0999999999985</v>
      </c>
      <c r="E24" s="24">
        <f>SUM(C24/B24*100)</f>
        <v>57.847548042933362</v>
      </c>
      <c r="F24" s="23">
        <f>SUM(F10+F15+F17+F19+F22)</f>
        <v>5180.2999999999993</v>
      </c>
      <c r="G24" s="32">
        <f t="shared" si="1"/>
        <v>-220.00000000000182</v>
      </c>
      <c r="H24" s="32">
        <f t="shared" si="2"/>
        <v>95.92615225080084</v>
      </c>
      <c r="I24" s="23">
        <f>SUM(I10+I15+I17+I19+I22)</f>
        <v>5119.1000000000004</v>
      </c>
      <c r="J24" s="23">
        <f>SUM(F24-I24)</f>
        <v>61.199999999998909</v>
      </c>
      <c r="K24" s="23">
        <f>SUM(F24/I24)*100</f>
        <v>101.19552265046588</v>
      </c>
    </row>
    <row r="25" spans="1:11" ht="15.75" x14ac:dyDescent="0.25">
      <c r="A25" s="25" t="s">
        <v>16</v>
      </c>
      <c r="B25" s="26">
        <v>0</v>
      </c>
      <c r="C25" s="26">
        <v>0</v>
      </c>
      <c r="D25" s="27">
        <v>0</v>
      </c>
      <c r="E25" s="17">
        <v>0</v>
      </c>
      <c r="F25" s="26"/>
      <c r="G25" s="33">
        <f t="shared" si="1"/>
        <v>0</v>
      </c>
      <c r="H25" s="33">
        <v>0</v>
      </c>
      <c r="I25" s="18">
        <v>0</v>
      </c>
      <c r="J25" s="18">
        <v>0</v>
      </c>
      <c r="K25" s="18">
        <v>0</v>
      </c>
    </row>
    <row r="26" spans="1:11" ht="31.5" x14ac:dyDescent="0.25">
      <c r="A26" s="28" t="s">
        <v>17</v>
      </c>
      <c r="B26" s="29">
        <v>9335.4</v>
      </c>
      <c r="C26" s="29">
        <v>5400.3</v>
      </c>
      <c r="D26" s="30">
        <f>SUM(C26-B26)</f>
        <v>-3935.0999999999995</v>
      </c>
      <c r="E26" s="30">
        <f>SUM(C26/B26*100)</f>
        <v>57.847548042933347</v>
      </c>
      <c r="F26" s="29">
        <v>5180.3</v>
      </c>
      <c r="G26" s="34">
        <v>-220</v>
      </c>
      <c r="H26" s="34">
        <f t="shared" si="2"/>
        <v>95.926152250800882</v>
      </c>
      <c r="I26" s="29">
        <f>SUM(I10+I15+I17+I19+I22)</f>
        <v>5119.1000000000004</v>
      </c>
      <c r="J26" s="29">
        <f>SUM(F26-I26)</f>
        <v>61.199999999999818</v>
      </c>
      <c r="K26" s="29">
        <f>SUM(F26/I26)*100</f>
        <v>101.1955226504659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1" workbookViewId="0">
      <selection activeCell="C41" sqref="C4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2024-04-23T08:38:57Z</dcterms:modified>
</cp:coreProperties>
</file>