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7" i="1" l="1"/>
  <c r="C15" i="1"/>
  <c r="C13" i="1"/>
  <c r="C8" i="1"/>
  <c r="C22" i="1" s="1"/>
  <c r="B17" i="1"/>
  <c r="B15" i="1"/>
  <c r="B13" i="1"/>
  <c r="B8" i="1"/>
  <c r="B22" i="1" s="1"/>
  <c r="H24" i="1" l="1"/>
  <c r="G24" i="1"/>
  <c r="D24" i="1"/>
  <c r="G23" i="1"/>
  <c r="G21" i="1"/>
  <c r="K20" i="1"/>
  <c r="J20" i="1"/>
  <c r="H20" i="1"/>
  <c r="G20" i="1"/>
  <c r="D20" i="1"/>
  <c r="K19" i="1"/>
  <c r="J19" i="1"/>
  <c r="H19" i="1"/>
  <c r="G19" i="1"/>
  <c r="D19" i="1"/>
  <c r="K18" i="1"/>
  <c r="J18" i="1"/>
  <c r="H18" i="1"/>
  <c r="G18" i="1"/>
  <c r="D18" i="1"/>
  <c r="I17" i="1"/>
  <c r="F17" i="1"/>
  <c r="D17" i="1"/>
  <c r="G17" i="1"/>
  <c r="J16" i="1"/>
  <c r="H16" i="1"/>
  <c r="G16" i="1"/>
  <c r="D16" i="1"/>
  <c r="I15" i="1"/>
  <c r="F15" i="1"/>
  <c r="D15" i="1"/>
  <c r="K14" i="1"/>
  <c r="J14" i="1"/>
  <c r="H14" i="1"/>
  <c r="G14" i="1"/>
  <c r="D14" i="1"/>
  <c r="I13" i="1"/>
  <c r="F13" i="1"/>
  <c r="D13" i="1"/>
  <c r="K12" i="1"/>
  <c r="J12" i="1"/>
  <c r="H12" i="1"/>
  <c r="G12" i="1"/>
  <c r="D12" i="1"/>
  <c r="K11" i="1"/>
  <c r="J11" i="1"/>
  <c r="H11" i="1"/>
  <c r="G11" i="1"/>
  <c r="D11" i="1"/>
  <c r="K10" i="1"/>
  <c r="J10" i="1"/>
  <c r="H10" i="1"/>
  <c r="G10" i="1"/>
  <c r="D10" i="1"/>
  <c r="J9" i="1"/>
  <c r="H9" i="1"/>
  <c r="G9" i="1"/>
  <c r="D9" i="1"/>
  <c r="I8" i="1"/>
  <c r="I22" i="1" s="1"/>
  <c r="F8" i="1"/>
  <c r="D22" i="1"/>
  <c r="K17" i="1" l="1"/>
  <c r="K16" i="1"/>
  <c r="I24" i="1"/>
  <c r="J24" i="1" s="1"/>
  <c r="K13" i="1"/>
  <c r="J8" i="1"/>
  <c r="G13" i="1"/>
  <c r="D8" i="1"/>
  <c r="G8" i="1"/>
  <c r="K8" i="1"/>
  <c r="H13" i="1"/>
  <c r="J13" i="1"/>
  <c r="G15" i="1"/>
  <c r="K15" i="1"/>
  <c r="H17" i="1"/>
  <c r="J17" i="1"/>
  <c r="F22" i="1"/>
  <c r="H8" i="1"/>
  <c r="H15" i="1"/>
  <c r="J15" i="1"/>
  <c r="K24" i="1" l="1"/>
  <c r="J22" i="1"/>
  <c r="G22" i="1"/>
  <c r="K22" i="1"/>
  <c r="H22" i="1"/>
</calcChain>
</file>

<file path=xl/sharedStrings.xml><?xml version="1.0" encoding="utf-8"?>
<sst xmlns="http://schemas.openxmlformats.org/spreadsheetml/2006/main" count="31" uniqueCount="31">
  <si>
    <t>Приложение № 1</t>
  </si>
  <si>
    <t>Наименование неналоговых доходов</t>
  </si>
  <si>
    <t>Отклонение (гр.3-гр.2)(тыс. руб.)</t>
  </si>
  <si>
    <t>Отклонения (гр.6-гр.3) (тыс.руб.)</t>
  </si>
  <si>
    <t>отклонения (гр.гр.6-гр.9)</t>
  </si>
  <si>
    <t>процент исполнения (гр.6/гр.9)</t>
  </si>
  <si>
    <t>Доходы от использования имущества, находящегося в государственной и муниципальной собственности</t>
  </si>
  <si>
    <t xml:space="preserve">Доходы в виде прибыли, приходящейся на доли в уставных капиталах зоз. товариществ и обществ или дивиденндов по акциям </t>
  </si>
  <si>
    <t xml:space="preserve">Доходы, получаемые в виде арендной платы за земельные участки, гос. собственность на которые не разграничена и которые расположены в гарницах поселений, а также средств от продажи права на заключение договоров аренды </t>
  </si>
  <si>
    <t>Доходы от сдачи в аренду имущества, находящегося в оперативном управлении органов управления мун. Районов и созданных ими учреждений</t>
  </si>
  <si>
    <t>Прочие поступлени  от использования имущества, находящегося в собственности муниципальных районов</t>
  </si>
  <si>
    <t>Платежи при пользовании природными ресурсами</t>
  </si>
  <si>
    <t>Плата за негативное воздействие на окружающую  среду</t>
  </si>
  <si>
    <t>Доходы от оказания платных услуг и компенсации затарат государства</t>
  </si>
  <si>
    <t>Прочие 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</si>
  <si>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</si>
  <si>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Доходы от реализации иного имущества, находящегося в собственности мун. районов</t>
  </si>
  <si>
    <t>Доходы от продажи земельных участков, гос. слбственность на которые не разграничена и которые расположены в границах поселений</t>
  </si>
  <si>
    <t>Штрафы, санкции, возмещение ущерба</t>
  </si>
  <si>
    <t>Прочие неналоговые доходы/ невыясненные поступления</t>
  </si>
  <si>
    <t>Всего неналоговых доходов</t>
  </si>
  <si>
    <t>Разовые поступления</t>
  </si>
  <si>
    <t>Итого без разовых поступлений</t>
  </si>
  <si>
    <t xml:space="preserve">   Динамика неналоговых доходов за 2020-2022 годы,</t>
  </si>
  <si>
    <t>Фактически исполнено за 2020 г (тыс.руб.)</t>
  </si>
  <si>
    <t>Фактически исполнено за 2021г (тыс. руб.)</t>
  </si>
  <si>
    <t>процент 2021  г. К 2020  г.</t>
  </si>
  <si>
    <t>Фактически сиполнено за 2022г. (тыс. руб.)</t>
  </si>
  <si>
    <t>процент 2022 г к 2021 г.</t>
  </si>
  <si>
    <t>уточненные назначения 2022 г.(тыс.руб.)</t>
  </si>
  <si>
    <t>анализ выполнения бюджетных назначений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</si>
</sst>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2"/>
      <color theme="1"/>
      <name val="Calibri"/>
      <family val="2"/>
      <charset val="204"/>
    </font>
    <font>
      <b/>
      <i/>
      <sz val="12"/>
      <color indexed="8"/>
      <name val="Calibri"/>
      <family val="2"/>
      <charset val="204"/>
    </font>
    <font>
      <b/>
      <i/>
      <sz val="12"/>
      <color theme="1"/>
      <name val="Calibri"/>
      <family val="2"/>
      <charset val="204"/>
    </font>
    <font>
      <sz val="12"/>
      <name val="Calibri"/>
      <family val="2"/>
      <charset val="204"/>
    </font>
    <font>
      <i/>
      <sz val="12"/>
      <color indexed="8"/>
      <name val="Calibri"/>
      <family val="2"/>
      <charset val="204"/>
    </font>
    <font>
      <b/>
      <i/>
      <sz val="12"/>
      <name val="Calibri"/>
      <family val="2"/>
      <charset val="204"/>
    </font>
    <font>
      <i/>
      <sz val="12"/>
      <color theme="1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0" xfId="0" applyFont="1" applyAlignment="1"/>
    <xf numFmtId="0" fontId="1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2" fontId="6" fillId="0" borderId="1" xfId="0" applyNumberFormat="1" applyFont="1" applyBorder="1"/>
    <xf numFmtId="2" fontId="7" fillId="0" borderId="1" xfId="0" applyNumberFormat="1" applyFont="1" applyBorder="1"/>
    <xf numFmtId="2" fontId="1" fillId="0" borderId="1" xfId="0" applyNumberFormat="1" applyFont="1" applyBorder="1"/>
    <xf numFmtId="2" fontId="8" fillId="0" borderId="1" xfId="0" applyNumberFormat="1" applyFont="1" applyBorder="1"/>
    <xf numFmtId="2" fontId="5" fillId="0" borderId="1" xfId="0" applyNumberFormat="1" applyFont="1" applyBorder="1"/>
    <xf numFmtId="2" fontId="9" fillId="0" borderId="1" xfId="0" applyNumberFormat="1" applyFont="1" applyBorder="1"/>
    <xf numFmtId="2" fontId="7" fillId="0" borderId="1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10" fillId="0" borderId="1" xfId="0" applyNumberFormat="1" applyFont="1" applyBorder="1"/>
    <xf numFmtId="2" fontId="11" fillId="0" borderId="1" xfId="0" applyNumberFormat="1" applyFont="1" applyBorder="1"/>
    <xf numFmtId="0" fontId="12" fillId="2" borderId="1" xfId="0" applyFont="1" applyFill="1" applyBorder="1"/>
    <xf numFmtId="2" fontId="12" fillId="2" borderId="1" xfId="0" applyNumberFormat="1" applyFont="1" applyFill="1" applyBorder="1"/>
    <xf numFmtId="2" fontId="13" fillId="2" borderId="1" xfId="0" applyNumberFormat="1" applyFont="1" applyFill="1" applyBorder="1"/>
    <xf numFmtId="0" fontId="1" fillId="0" borderId="1" xfId="0" applyFont="1" applyBorder="1"/>
    <xf numFmtId="2" fontId="1" fillId="0" borderId="1" xfId="0" applyNumberFormat="1" applyFont="1" applyFill="1" applyBorder="1"/>
    <xf numFmtId="2" fontId="5" fillId="0" borderId="1" xfId="0" applyNumberFormat="1" applyFont="1" applyFill="1" applyBorder="1"/>
    <xf numFmtId="0" fontId="12" fillId="3" borderId="1" xfId="0" applyFont="1" applyFill="1" applyBorder="1" applyAlignment="1">
      <alignment wrapText="1"/>
    </xf>
    <xf numFmtId="2" fontId="12" fillId="3" borderId="1" xfId="0" applyNumberFormat="1" applyFont="1" applyFill="1" applyBorder="1"/>
    <xf numFmtId="2" fontId="13" fillId="3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4"/>
  <sheetViews>
    <sheetView tabSelected="1" workbookViewId="0">
      <selection activeCell="E6" sqref="E6"/>
    </sheetView>
  </sheetViews>
  <sheetFormatPr defaultRowHeight="15" x14ac:dyDescent="0.25"/>
  <cols>
    <col min="1" max="1" width="29.140625" customWidth="1"/>
    <col min="6" max="6" width="12.7109375" customWidth="1"/>
    <col min="7" max="7" width="10.85546875" customWidth="1"/>
    <col min="10" max="10" width="10" customWidth="1"/>
  </cols>
  <sheetData>
    <row r="3" spans="1:11" ht="15.75" x14ac:dyDescent="0.25">
      <c r="A3" s="1"/>
      <c r="B3" s="1"/>
      <c r="C3" s="1"/>
      <c r="D3" s="1"/>
      <c r="E3" s="1"/>
      <c r="F3" s="1"/>
      <c r="G3" s="1"/>
      <c r="H3" s="1"/>
      <c r="I3" s="1" t="s">
        <v>0</v>
      </c>
      <c r="J3" s="1"/>
      <c r="K3" s="1"/>
    </row>
    <row r="4" spans="1:11" ht="18.75" x14ac:dyDescent="0.3">
      <c r="A4" s="2"/>
      <c r="B4" s="3" t="s">
        <v>23</v>
      </c>
      <c r="C4" s="3"/>
      <c r="D4" s="3"/>
      <c r="E4" s="3"/>
      <c r="F4" s="4"/>
      <c r="G4" s="4"/>
      <c r="H4" s="5"/>
      <c r="I4" s="5"/>
      <c r="J4" s="5"/>
      <c r="K4" s="5"/>
    </row>
    <row r="5" spans="1:11" ht="18.75" x14ac:dyDescent="0.3">
      <c r="A5" s="6"/>
      <c r="B5" s="7" t="s">
        <v>30</v>
      </c>
      <c r="C5" s="3"/>
      <c r="D5" s="3"/>
      <c r="E5" s="3"/>
      <c r="F5" s="3"/>
      <c r="G5" s="3"/>
      <c r="H5" s="8"/>
      <c r="I5" s="8"/>
      <c r="J5" s="8"/>
      <c r="K5" s="8"/>
    </row>
    <row r="6" spans="1:11" ht="110.25" x14ac:dyDescent="0.25">
      <c r="A6" s="9" t="s">
        <v>1</v>
      </c>
      <c r="B6" s="9" t="s">
        <v>24</v>
      </c>
      <c r="C6" s="9" t="s">
        <v>25</v>
      </c>
      <c r="D6" s="9" t="s">
        <v>2</v>
      </c>
      <c r="E6" s="9" t="s">
        <v>26</v>
      </c>
      <c r="F6" s="10" t="s">
        <v>27</v>
      </c>
      <c r="G6" s="10" t="s">
        <v>3</v>
      </c>
      <c r="H6" s="10" t="s">
        <v>28</v>
      </c>
      <c r="I6" s="10" t="s">
        <v>29</v>
      </c>
      <c r="J6" s="10" t="s">
        <v>4</v>
      </c>
      <c r="K6" s="10" t="s">
        <v>5</v>
      </c>
    </row>
    <row r="7" spans="1:11" ht="15.75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</row>
    <row r="8" spans="1:11" ht="86.25" customHeight="1" x14ac:dyDescent="0.25">
      <c r="A8" s="13" t="s">
        <v>6</v>
      </c>
      <c r="B8" s="15">
        <f>SUM(B9:B12)</f>
        <v>2208.1999999999998</v>
      </c>
      <c r="C8" s="15">
        <f>SUM(C9:C12)</f>
        <v>2528.5</v>
      </c>
      <c r="D8" s="14">
        <f t="shared" ref="D8:D20" si="0">SUM(C8-B8)</f>
        <v>320.30000000000018</v>
      </c>
      <c r="E8" s="14">
        <v>114.5</v>
      </c>
      <c r="F8" s="15">
        <f>SUM(F9:F12)</f>
        <v>2312.1999999999998</v>
      </c>
      <c r="G8" s="15">
        <f>SUM(F8-C8)</f>
        <v>-216.30000000000018</v>
      </c>
      <c r="H8" s="15">
        <f>SUM(F8/C8)*100</f>
        <v>91.445521059916928</v>
      </c>
      <c r="I8" s="15">
        <f>SUM(I9:I12)</f>
        <v>2253.1999999999998</v>
      </c>
      <c r="J8" s="15">
        <f t="shared" ref="J8:J20" si="1">SUM(F8-I8)</f>
        <v>59</v>
      </c>
      <c r="K8" s="15">
        <f>SUM(F8/I8)*100</f>
        <v>102.61849813598438</v>
      </c>
    </row>
    <row r="9" spans="1:11" ht="63" customHeight="1" x14ac:dyDescent="0.25">
      <c r="A9" s="9" t="s">
        <v>7</v>
      </c>
      <c r="B9" s="17">
        <v>2.2999999999999998</v>
      </c>
      <c r="C9" s="17">
        <v>2.7</v>
      </c>
      <c r="D9" s="16">
        <f t="shared" si="0"/>
        <v>0.40000000000000036</v>
      </c>
      <c r="E9" s="16">
        <v>117.39</v>
      </c>
      <c r="F9" s="17">
        <v>3.2</v>
      </c>
      <c r="G9" s="18">
        <f t="shared" ref="G9:G24" si="2">SUM(F9-C9)</f>
        <v>0.5</v>
      </c>
      <c r="H9" s="18">
        <f t="shared" ref="H9:H24" si="3">SUM(F9/C9)*100</f>
        <v>118.5185185185185</v>
      </c>
      <c r="I9" s="18">
        <v>3.2</v>
      </c>
      <c r="J9" s="18">
        <f t="shared" si="1"/>
        <v>0</v>
      </c>
      <c r="K9" s="18">
        <v>100</v>
      </c>
    </row>
    <row r="10" spans="1:11" ht="78.75" customHeight="1" x14ac:dyDescent="0.25">
      <c r="A10" s="9" t="s">
        <v>8</v>
      </c>
      <c r="B10" s="18">
        <v>1379.7</v>
      </c>
      <c r="C10" s="18">
        <v>1588.8</v>
      </c>
      <c r="D10" s="16">
        <f t="shared" si="0"/>
        <v>209.09999999999991</v>
      </c>
      <c r="E10" s="16">
        <v>115.16</v>
      </c>
      <c r="F10" s="18">
        <v>1469</v>
      </c>
      <c r="G10" s="18">
        <f t="shared" si="2"/>
        <v>-119.79999999999995</v>
      </c>
      <c r="H10" s="18">
        <f t="shared" si="3"/>
        <v>92.459718026183296</v>
      </c>
      <c r="I10" s="18">
        <v>1450</v>
      </c>
      <c r="J10" s="18">
        <f t="shared" si="1"/>
        <v>19</v>
      </c>
      <c r="K10" s="18">
        <f t="shared" ref="K10:K15" si="4">SUM(F10/I10)*100</f>
        <v>101.31034482758621</v>
      </c>
    </row>
    <row r="11" spans="1:11" ht="91.5" customHeight="1" x14ac:dyDescent="0.25">
      <c r="A11" s="9" t="s">
        <v>9</v>
      </c>
      <c r="B11" s="18">
        <v>474.8</v>
      </c>
      <c r="C11" s="18">
        <v>553.79999999999995</v>
      </c>
      <c r="D11" s="16">
        <f t="shared" si="0"/>
        <v>78.999999999999943</v>
      </c>
      <c r="E11" s="16">
        <v>116.64</v>
      </c>
      <c r="F11" s="18">
        <v>498.4</v>
      </c>
      <c r="G11" s="18">
        <f t="shared" si="2"/>
        <v>-55.399999999999977</v>
      </c>
      <c r="H11" s="18">
        <f t="shared" si="3"/>
        <v>89.996388587937886</v>
      </c>
      <c r="I11" s="18">
        <v>450</v>
      </c>
      <c r="J11" s="18">
        <f t="shared" si="1"/>
        <v>48.399999999999977</v>
      </c>
      <c r="K11" s="18">
        <f t="shared" si="4"/>
        <v>110.75555555555555</v>
      </c>
    </row>
    <row r="12" spans="1:11" ht="75.75" customHeight="1" x14ac:dyDescent="0.25">
      <c r="A12" s="9" t="s">
        <v>10</v>
      </c>
      <c r="B12" s="18">
        <v>351.4</v>
      </c>
      <c r="C12" s="18">
        <v>383.2</v>
      </c>
      <c r="D12" s="16">
        <f t="shared" si="0"/>
        <v>31.800000000000011</v>
      </c>
      <c r="E12" s="16">
        <v>109</v>
      </c>
      <c r="F12" s="18">
        <v>341.6</v>
      </c>
      <c r="G12" s="18">
        <f>SUM(F12-C12)</f>
        <v>-41.599999999999966</v>
      </c>
      <c r="H12" s="18">
        <f>SUM(F12/C12)*100</f>
        <v>89.144050104384149</v>
      </c>
      <c r="I12" s="18">
        <v>350</v>
      </c>
      <c r="J12" s="18">
        <f t="shared" si="1"/>
        <v>-8.3999999999999773</v>
      </c>
      <c r="K12" s="18">
        <f t="shared" si="4"/>
        <v>97.600000000000009</v>
      </c>
    </row>
    <row r="13" spans="1:11" ht="39.75" customHeight="1" x14ac:dyDescent="0.25">
      <c r="A13" s="13" t="s">
        <v>11</v>
      </c>
      <c r="B13" s="15">
        <f>SUM(B14)</f>
        <v>308</v>
      </c>
      <c r="C13" s="15">
        <f>SUM(C14)</f>
        <v>69.099999999999994</v>
      </c>
      <c r="D13" s="14">
        <f t="shared" si="0"/>
        <v>-238.9</v>
      </c>
      <c r="E13" s="14">
        <v>22.43</v>
      </c>
      <c r="F13" s="15">
        <f>SUM(F14)</f>
        <v>143</v>
      </c>
      <c r="G13" s="15">
        <f t="shared" si="2"/>
        <v>73.900000000000006</v>
      </c>
      <c r="H13" s="15">
        <f t="shared" si="3"/>
        <v>206.94645441389295</v>
      </c>
      <c r="I13" s="15">
        <f>SUM(I14)</f>
        <v>145</v>
      </c>
      <c r="J13" s="15">
        <f t="shared" si="1"/>
        <v>-2</v>
      </c>
      <c r="K13" s="15">
        <f t="shared" si="4"/>
        <v>98.620689655172413</v>
      </c>
    </row>
    <row r="14" spans="1:11" ht="48.75" customHeight="1" x14ac:dyDescent="0.25">
      <c r="A14" s="9" t="s">
        <v>12</v>
      </c>
      <c r="B14" s="18">
        <v>308</v>
      </c>
      <c r="C14" s="18">
        <v>69.099999999999994</v>
      </c>
      <c r="D14" s="16">
        <f t="shared" si="0"/>
        <v>-238.9</v>
      </c>
      <c r="E14" s="19">
        <v>22.43</v>
      </c>
      <c r="F14" s="18">
        <v>143</v>
      </c>
      <c r="G14" s="18">
        <f t="shared" si="2"/>
        <v>73.900000000000006</v>
      </c>
      <c r="H14" s="18">
        <f t="shared" si="3"/>
        <v>206.94645441389295</v>
      </c>
      <c r="I14" s="18">
        <v>145</v>
      </c>
      <c r="J14" s="18">
        <f t="shared" si="1"/>
        <v>-2</v>
      </c>
      <c r="K14" s="18">
        <f t="shared" si="4"/>
        <v>98.620689655172413</v>
      </c>
    </row>
    <row r="15" spans="1:11" ht="64.5" customHeight="1" x14ac:dyDescent="0.25">
      <c r="A15" s="13" t="s">
        <v>13</v>
      </c>
      <c r="B15" s="15">
        <f>SUM(B16)</f>
        <v>64.3</v>
      </c>
      <c r="C15" s="15">
        <f>SUM(C16)</f>
        <v>72.2</v>
      </c>
      <c r="D15" s="14">
        <f t="shared" si="0"/>
        <v>7.9000000000000057</v>
      </c>
      <c r="E15" s="14">
        <v>112.29</v>
      </c>
      <c r="F15" s="15">
        <f>SUM(F16)</f>
        <v>105.3</v>
      </c>
      <c r="G15" s="15">
        <f t="shared" si="2"/>
        <v>33.099999999999994</v>
      </c>
      <c r="H15" s="15">
        <f t="shared" si="3"/>
        <v>145.84487534626038</v>
      </c>
      <c r="I15" s="15">
        <f>SUM(I16)</f>
        <v>72.2</v>
      </c>
      <c r="J15" s="15">
        <f t="shared" si="1"/>
        <v>33.099999999999994</v>
      </c>
      <c r="K15" s="20">
        <f t="shared" si="4"/>
        <v>145.84487534626038</v>
      </c>
    </row>
    <row r="16" spans="1:11" ht="62.25" customHeight="1" x14ac:dyDescent="0.25">
      <c r="A16" s="9" t="s">
        <v>14</v>
      </c>
      <c r="B16" s="18">
        <v>64.3</v>
      </c>
      <c r="C16" s="18">
        <v>72.2</v>
      </c>
      <c r="D16" s="16">
        <f t="shared" si="0"/>
        <v>7.9000000000000057</v>
      </c>
      <c r="E16" s="16">
        <v>112.29</v>
      </c>
      <c r="F16" s="18">
        <v>105.3</v>
      </c>
      <c r="G16" s="18">
        <f t="shared" si="2"/>
        <v>33.099999999999994</v>
      </c>
      <c r="H16" s="18">
        <f t="shared" si="3"/>
        <v>145.84487534626038</v>
      </c>
      <c r="I16" s="18">
        <v>72.2</v>
      </c>
      <c r="J16" s="18">
        <f t="shared" si="1"/>
        <v>33.099999999999994</v>
      </c>
      <c r="K16" s="21">
        <f>SUM(F15/I15)*100</f>
        <v>145.84487534626038</v>
      </c>
    </row>
    <row r="17" spans="1:11" ht="48" customHeight="1" x14ac:dyDescent="0.25">
      <c r="A17" s="13" t="s">
        <v>15</v>
      </c>
      <c r="B17" s="15">
        <f>SUM(B18:B19)</f>
        <v>1574.7</v>
      </c>
      <c r="C17" s="15">
        <f>SUM(C18:C19)</f>
        <v>5216.2999999999993</v>
      </c>
      <c r="D17" s="22">
        <f t="shared" si="0"/>
        <v>3641.5999999999995</v>
      </c>
      <c r="E17" s="14">
        <v>331.26</v>
      </c>
      <c r="F17" s="15">
        <f>SUM(F18:F19)</f>
        <v>2319.5</v>
      </c>
      <c r="G17" s="15">
        <f t="shared" si="2"/>
        <v>-2896.7999999999993</v>
      </c>
      <c r="H17" s="15">
        <f t="shared" si="3"/>
        <v>44.466384218699083</v>
      </c>
      <c r="I17" s="15">
        <f>SUM(I18:I19)</f>
        <v>2289</v>
      </c>
      <c r="J17" s="15">
        <f t="shared" si="1"/>
        <v>30.5</v>
      </c>
      <c r="K17" s="15">
        <f>SUM(F17/I17)*100</f>
        <v>101.33245958934032</v>
      </c>
    </row>
    <row r="18" spans="1:11" ht="71.25" customHeight="1" x14ac:dyDescent="0.25">
      <c r="A18" s="9" t="s">
        <v>16</v>
      </c>
      <c r="B18" s="18">
        <v>515.29999999999995</v>
      </c>
      <c r="C18" s="18">
        <v>4735.3999999999996</v>
      </c>
      <c r="D18" s="16">
        <f t="shared" si="0"/>
        <v>4220.0999999999995</v>
      </c>
      <c r="E18" s="16">
        <v>918.95</v>
      </c>
      <c r="F18" s="18">
        <v>439</v>
      </c>
      <c r="G18" s="18">
        <f t="shared" si="2"/>
        <v>-4296.3999999999996</v>
      </c>
      <c r="H18" s="18">
        <f t="shared" si="3"/>
        <v>9.2706001604933057</v>
      </c>
      <c r="I18" s="18">
        <v>439</v>
      </c>
      <c r="J18" s="18">
        <f t="shared" si="1"/>
        <v>0</v>
      </c>
      <c r="K18" s="18">
        <f>SUM(F18/I18)*100</f>
        <v>100</v>
      </c>
    </row>
    <row r="19" spans="1:11" ht="75.75" customHeight="1" x14ac:dyDescent="0.25">
      <c r="A19" s="9" t="s">
        <v>17</v>
      </c>
      <c r="B19" s="18">
        <v>1059.4000000000001</v>
      </c>
      <c r="C19" s="18">
        <v>480.9</v>
      </c>
      <c r="D19" s="16">
        <f t="shared" si="0"/>
        <v>-578.50000000000011</v>
      </c>
      <c r="E19" s="16">
        <v>45.4</v>
      </c>
      <c r="F19" s="18">
        <v>1880.5</v>
      </c>
      <c r="G19" s="18">
        <f t="shared" si="2"/>
        <v>1399.6</v>
      </c>
      <c r="H19" s="18">
        <f t="shared" si="3"/>
        <v>391.03763776252862</v>
      </c>
      <c r="I19" s="18">
        <v>1850</v>
      </c>
      <c r="J19" s="18">
        <f t="shared" si="1"/>
        <v>30.5</v>
      </c>
      <c r="K19" s="18">
        <f>SUM(F19/I19)*100</f>
        <v>101.64864864864865</v>
      </c>
    </row>
    <row r="20" spans="1:11" ht="37.5" customHeight="1" x14ac:dyDescent="0.25">
      <c r="A20" s="13" t="s">
        <v>18</v>
      </c>
      <c r="B20" s="15">
        <v>529.1</v>
      </c>
      <c r="C20" s="15">
        <v>335.9</v>
      </c>
      <c r="D20" s="14">
        <f t="shared" si="0"/>
        <v>-193.20000000000005</v>
      </c>
      <c r="E20" s="14">
        <v>63.48</v>
      </c>
      <c r="F20" s="15">
        <v>233.9</v>
      </c>
      <c r="G20" s="15">
        <f t="shared" si="2"/>
        <v>-101.99999999999997</v>
      </c>
      <c r="H20" s="15">
        <f t="shared" si="3"/>
        <v>69.633819589163451</v>
      </c>
      <c r="I20" s="15">
        <v>339.5</v>
      </c>
      <c r="J20" s="15">
        <f t="shared" si="1"/>
        <v>-105.6</v>
      </c>
      <c r="K20" s="15">
        <f>SUM(F20/I20)*100</f>
        <v>68.895434462444769</v>
      </c>
    </row>
    <row r="21" spans="1:11" ht="42" customHeight="1" x14ac:dyDescent="0.25">
      <c r="A21" s="13" t="s">
        <v>19</v>
      </c>
      <c r="B21" s="23">
        <v>0</v>
      </c>
      <c r="C21" s="23">
        <v>0</v>
      </c>
      <c r="D21" s="19">
        <v>0</v>
      </c>
      <c r="E21" s="19">
        <v>0</v>
      </c>
      <c r="F21" s="23">
        <v>0</v>
      </c>
      <c r="G21" s="23">
        <f t="shared" si="2"/>
        <v>0</v>
      </c>
      <c r="H21" s="23">
        <v>0</v>
      </c>
      <c r="I21" s="23">
        <v>0</v>
      </c>
      <c r="J21" s="23">
        <v>0</v>
      </c>
      <c r="K21" s="23">
        <v>0</v>
      </c>
    </row>
    <row r="22" spans="1:11" ht="15.75" x14ac:dyDescent="0.25">
      <c r="A22" s="24" t="s">
        <v>20</v>
      </c>
      <c r="B22" s="26">
        <f>SUM(B8+B13+B15+B17+B20)</f>
        <v>4684.3</v>
      </c>
      <c r="C22" s="26">
        <f>SUM(C8+C13+C15+C17+C20)</f>
        <v>8221.9999999999982</v>
      </c>
      <c r="D22" s="25">
        <f>SUM(C22-B22)</f>
        <v>3537.699999999998</v>
      </c>
      <c r="E22" s="25">
        <v>175.5</v>
      </c>
      <c r="F22" s="26">
        <f>SUM(F8+F13+F15+F17+F20)</f>
        <v>5113.8999999999996</v>
      </c>
      <c r="G22" s="26">
        <f t="shared" si="2"/>
        <v>-3108.0999999999985</v>
      </c>
      <c r="H22" s="26">
        <f t="shared" si="3"/>
        <v>62.197762101678435</v>
      </c>
      <c r="I22" s="26">
        <f>SUM(I8+I13+I15+I17+I20)</f>
        <v>5098.8999999999996</v>
      </c>
      <c r="J22" s="26">
        <f>SUM(F22-I22)</f>
        <v>15</v>
      </c>
      <c r="K22" s="26">
        <f>SUM(F22/I22)*100</f>
        <v>100.29418109788386</v>
      </c>
    </row>
    <row r="23" spans="1:11" ht="15.75" x14ac:dyDescent="0.25">
      <c r="A23" s="27" t="s">
        <v>21</v>
      </c>
      <c r="B23" s="29">
        <v>0</v>
      </c>
      <c r="C23" s="29">
        <v>0</v>
      </c>
      <c r="D23" s="28">
        <v>0</v>
      </c>
      <c r="E23" s="16">
        <v>0</v>
      </c>
      <c r="F23" s="29">
        <v>0</v>
      </c>
      <c r="G23" s="29">
        <f t="shared" si="2"/>
        <v>0</v>
      </c>
      <c r="H23" s="29">
        <v>0</v>
      </c>
      <c r="I23" s="18">
        <v>0</v>
      </c>
      <c r="J23" s="18">
        <v>0</v>
      </c>
      <c r="K23" s="18">
        <v>0</v>
      </c>
    </row>
    <row r="24" spans="1:11" ht="30.75" customHeight="1" x14ac:dyDescent="0.25">
      <c r="A24" s="30" t="s">
        <v>22</v>
      </c>
      <c r="B24" s="32">
        <v>4684.3</v>
      </c>
      <c r="C24" s="32">
        <v>8222</v>
      </c>
      <c r="D24" s="31">
        <f>SUM(C24-B24)</f>
        <v>3537.7</v>
      </c>
      <c r="E24" s="31">
        <v>175.5</v>
      </c>
      <c r="F24" s="32">
        <v>5113.8999999999996</v>
      </c>
      <c r="G24" s="32">
        <f t="shared" si="2"/>
        <v>-3108.1000000000004</v>
      </c>
      <c r="H24" s="32">
        <f t="shared" si="3"/>
        <v>62.197762101678421</v>
      </c>
      <c r="I24" s="32">
        <f>SUM(I8+I13+I15+I17+I20)</f>
        <v>5098.8999999999996</v>
      </c>
      <c r="J24" s="32">
        <f>SUM(F24-I24)</f>
        <v>15</v>
      </c>
      <c r="K24" s="32">
        <f>SUM(F24/I24)*100</f>
        <v>100.29418109788386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2023-05-03T05:54:57Z</dcterms:modified>
</cp:coreProperties>
</file>